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CAROLINA HR\TRANSPARENCIA\2020\3er. TRIMESTRE 2020\V. LEY DE DISCIPLINA FINANCIERA\"/>
    </mc:Choice>
  </mc:AlternateContent>
  <bookViews>
    <workbookView xWindow="240" yWindow="30" windowWidth="20115" windowHeight="7995" firstSheet="4" activeTab="4"/>
  </bookViews>
  <sheets>
    <sheet name="PASIVOS CONTINGENTE" sheetId="7" state="hidden" r:id="rId1"/>
    <sheet name="EADP" sheetId="1" state="hidden" r:id="rId2"/>
    <sheet name="END NETO" sheetId="2" state="hidden" r:id="rId3"/>
    <sheet name="INT DEUDA" sheetId="3" state="hidden" r:id="rId4"/>
    <sheet name="IADP" sheetId="4" r:id="rId5"/>
    <sheet name="IAODF" sheetId="5" state="hidden" r:id="rId6"/>
  </sheets>
  <definedNames>
    <definedName name="_xlnm.Print_Area" localSheetId="1">EADP!$A$2:$J$66</definedName>
    <definedName name="_xlnm.Print_Area" localSheetId="2">'END NETO'!$A$1:$J$53</definedName>
    <definedName name="_xlnm.Print_Area" localSheetId="4">IADP!$B$1:$J$41</definedName>
    <definedName name="_xlnm.Print_Area" localSheetId="3">'INT DEUDA'!$A$1:$F$55</definedName>
    <definedName name="_xlnm.Print_Area" localSheetId="0">'PASIVOS CONTINGENTE'!$B$5:$K$40</definedName>
  </definedNames>
  <calcPr calcId="152511"/>
</workbook>
</file>

<file path=xl/calcChain.xml><?xml version="1.0" encoding="utf-8"?>
<calcChain xmlns="http://schemas.openxmlformats.org/spreadsheetml/2006/main">
  <c r="I51" i="1" l="1"/>
  <c r="I22" i="1"/>
  <c r="I20" i="1"/>
  <c r="F21" i="2" l="1"/>
  <c r="F20" i="2"/>
  <c r="F19" i="2"/>
  <c r="F18" i="2"/>
  <c r="D17" i="3"/>
  <c r="D18" i="3"/>
  <c r="D19" i="3"/>
  <c r="D20" i="3"/>
  <c r="D15" i="3" l="1"/>
  <c r="E20" i="3" l="1"/>
  <c r="E19" i="3"/>
  <c r="E18" i="3"/>
  <c r="D16" i="3"/>
  <c r="H21" i="2"/>
  <c r="H20" i="2"/>
  <c r="H19" i="2"/>
  <c r="F16" i="2"/>
  <c r="F17" i="2"/>
  <c r="I40" i="1"/>
  <c r="I35" i="1" s="1"/>
  <c r="I38" i="1"/>
  <c r="I17" i="1"/>
  <c r="H18" i="1" l="1"/>
  <c r="H17" i="1" s="1"/>
  <c r="H19" i="1"/>
  <c r="H20" i="1"/>
  <c r="H38" i="1" l="1"/>
  <c r="H37" i="1"/>
  <c r="H36" i="1"/>
  <c r="H35" i="1" l="1"/>
  <c r="E17" i="3"/>
  <c r="E16" i="3"/>
  <c r="E15" i="3"/>
  <c r="H17" i="2" l="1"/>
  <c r="H18" i="2"/>
  <c r="H16" i="2"/>
  <c r="H30" i="2" l="1"/>
  <c r="H29" i="2"/>
  <c r="D40" i="3" l="1"/>
  <c r="E25" i="3"/>
  <c r="D25" i="3"/>
  <c r="F38" i="2"/>
  <c r="D38" i="2"/>
  <c r="H37" i="2"/>
  <c r="H36" i="2"/>
  <c r="H35" i="2"/>
  <c r="H34" i="2"/>
  <c r="H33" i="2"/>
  <c r="H32" i="2"/>
  <c r="H31" i="2"/>
  <c r="F25" i="2"/>
  <c r="F13" i="4" s="1"/>
  <c r="H24" i="2"/>
  <c r="D25" i="2"/>
  <c r="D13" i="4" s="1"/>
  <c r="I43" i="1"/>
  <c r="I49" i="1" s="1"/>
  <c r="H43" i="1"/>
  <c r="H49" i="1" s="1"/>
  <c r="I26" i="1"/>
  <c r="I32" i="1" s="1"/>
  <c r="H26" i="1"/>
  <c r="H32" i="1" s="1"/>
  <c r="H13" i="4" l="1"/>
  <c r="I13" i="4"/>
  <c r="I53" i="1"/>
  <c r="H53" i="1"/>
  <c r="D42" i="3"/>
  <c r="E42" i="3"/>
  <c r="D40" i="2"/>
  <c r="H38" i="2"/>
  <c r="F40" i="2"/>
  <c r="H25" i="2"/>
  <c r="H40" i="2" l="1"/>
</calcChain>
</file>

<file path=xl/sharedStrings.xml><?xml version="1.0" encoding="utf-8"?>
<sst xmlns="http://schemas.openxmlformats.org/spreadsheetml/2006/main" count="238" uniqueCount="142">
  <si>
    <t>Estado Analítico de la Deuda y Otros Pasivos</t>
  </si>
  <si>
    <t>(Pesos)</t>
  </si>
  <si>
    <t>Ente Público: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</si>
  <si>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</si>
  <si>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</si>
  <si>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</si>
  <si>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</si>
  <si>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</si>
  <si>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</si>
  <si>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</si>
  <si>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</si>
  <si>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</si>
  <si>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</si>
  <si>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</si>
  <si>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</si>
  <si>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</si>
  <si>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</si>
  <si>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</si>
  <si>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</si>
  <si>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</si>
  <si>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</si>
  <si>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</si>
  <si>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</si>
  <si>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Endeudamiento Neto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</si>
  <si>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</si>
  <si>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</si>
  <si>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</si>
  <si>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</si>
  <si>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</si>
  <si>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</si>
  <si>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</si>
  <si>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</si>
  <si>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</si>
  <si>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</si>
  <si>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</si>
  <si>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</si>
  <si>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Intereses de la Deuda</t>
  </si>
  <si>
    <t>Devengado</t>
  </si>
  <si>
    <t>Pagado</t>
  </si>
  <si>
    <t>Total de Intereses de Créditos Bancarios</t>
  </si>
  <si>
    <t>Total de Intereses de Otros Instrumentos de Deuda</t>
  </si>
  <si>
    <t>Informe Analítico de la Deuda Pública y Otros Pasivos - LDF</t>
  </si>
  <si>
    <t>(PESOS)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</si>
  <si>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</si>
  <si>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</si>
  <si>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</si>
  <si>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</si>
  <si>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</si>
  <si>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</si>
  <si>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</si>
  <si>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</si>
  <si>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</si>
  <si>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</si>
  <si>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</si>
  <si>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</si>
  <si>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</si>
  <si>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</si>
  <si>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</si>
  <si>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</si>
  <si>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</si>
  <si>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</si>
  <si>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</si>
  <si>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</si>
  <si>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</si>
  <si>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</si>
  <si>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</si>
  <si>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</si>
  <si>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</si>
  <si>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</si>
  <si>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</si>
  <si>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</si>
  <si>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</si>
  <si>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</si>
  <si>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</si>
  <si>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</si>
  <si>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</si>
  <si>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</si>
  <si>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</si>
  <si>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</si>
  <si>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</si>
  <si>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</si>
  <si>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</si>
  <si>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</si>
  <si>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</si>
  <si>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</si>
  <si>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</si>
  <si>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</si>
  <si>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</si>
  <si>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</si>
  <si>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</si>
  <si>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</si>
  <si>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</si>
  <si>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</si>
  <si>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</si>
  <si>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</si>
  <si>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</si>
  <si>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</si>
  <si>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</si>
  <si>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</si>
  <si>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</si>
  <si>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</si>
  <si>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</si>
  <si>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</si>
  <si>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</si>
  <si>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</si>
  <si>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</si>
  <si>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</si>
  <si>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</si>
  <si>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</si>
  <si>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TESORERO MUNICIPAL</t>
  </si>
  <si>
    <t>AYUNTAMIENTO DE TIJUANA</t>
  </si>
  <si>
    <t>AYUNTAMIENTO DE TIJUANA, B.C.</t>
  </si>
  <si>
    <t>BANORTE</t>
  </si>
  <si>
    <t>BANOBRAS RESTRUCTURA</t>
  </si>
  <si>
    <t>BANOBRAS BRT</t>
  </si>
  <si>
    <t>BANOBRAS DE RESTUCTURA</t>
  </si>
  <si>
    <t xml:space="preserve"> </t>
  </si>
  <si>
    <t>(PESOS)     NO APLICA</t>
  </si>
  <si>
    <t>Pesos</t>
  </si>
  <si>
    <t>Banobras</t>
  </si>
  <si>
    <t>Banorte</t>
  </si>
  <si>
    <t>Banobras (BRT)</t>
  </si>
  <si>
    <t>Informe de Pasivos Contingentes</t>
  </si>
  <si>
    <t xml:space="preserve">                                                                   AYUNTAMIENTO DE TIJUANA </t>
  </si>
  <si>
    <t>DENOMINACION  DEL PASIVO CONTINGENTE</t>
  </si>
  <si>
    <t>PASIVO CONTINGENTE</t>
  </si>
  <si>
    <t>Moneda Naciona ( Pesos Mex)</t>
  </si>
  <si>
    <t xml:space="preserve">                Total pasivo contingentes</t>
  </si>
  <si>
    <t xml:space="preserve">AYUNTAMIENTO DE TIJUANA, B. C. </t>
  </si>
  <si>
    <t>C.P.C. VICTOR MANUEL CERDA ROMERO</t>
  </si>
  <si>
    <t>C.P.C. RAMON MARCIAL HERNANDEZ</t>
  </si>
  <si>
    <t>DIRECTOR DE CONTABILIDAD</t>
  </si>
  <si>
    <t>Cuenta Pública 2020</t>
  </si>
  <si>
    <t>BBVA Bancomer 1000-MDP</t>
  </si>
  <si>
    <t>BBVA Bancomer 620-MDP</t>
  </si>
  <si>
    <t>Banorte 750-MDP</t>
  </si>
  <si>
    <t>BBVA BANCOMER 1000-MDP</t>
  </si>
  <si>
    <t>BBVA BANCOMER 620-MDP</t>
  </si>
  <si>
    <t>BANORTE 750-MDP</t>
  </si>
  <si>
    <t>Del 1 de enero al 30 de septiembre 2020</t>
  </si>
  <si>
    <t>Del 1 enero al 30 de septiembre 2020</t>
  </si>
  <si>
    <t>al 30 de septiembre de 2020-1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</si>
</sst>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General_)"/>
    <numFmt numFmtId="167" formatCode="&quot;$&quot;#,##0_);[Red]\(&quot;$&quot;#,##0\)"/>
    <numFmt numFmtId="168" formatCode="_(&quot;$&quot;* #,##0_);_(&quot;$&quot;* \(#,##0\);_(&quot;$&quot;* &quot;-&quot;??_);_(@_)"/>
    <numFmt numFmtId="169" formatCode="#,##0.00000000_ ;[Red]\-#,##0.00000000\ 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b/>
      <i/>
      <sz val="9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0214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166" fontId="3" fillId="0" borderId="0"/>
    <xf numFmtId="164" fontId="1" fillId="0" borderId="0" applyFont="0" applyFill="0" applyBorder="0" applyAlignment="0" applyProtection="0"/>
  </cellStyleXfs>
  <cellXfs count="249">
    <xf numFmtId="0" fontId="0" fillId="0" borderId="0" xfId="0"/>
    <xf numFmtId="0" fontId="2" fillId="2" borderId="0" xfId="0" applyFont="1" applyFill="1" applyBorder="1" applyProtection="1">
      <protection locked="0"/>
    </xf>
    <xf numFmtId="0" fontId="2" fillId="2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Protection="1">
      <protection locked="0"/>
    </xf>
    <xf numFmtId="0" fontId="2" fillId="2" borderId="0" xfId="0" applyFont="1" applyFill="1" applyBorder="1" applyAlignment="1" applyProtection="1">
      <protection locked="0"/>
    </xf>
    <xf numFmtId="0" fontId="2" fillId="2" borderId="0" xfId="0" applyFont="1" applyFill="1" applyBorder="1" applyAlignment="1" applyProtection="1"/>
    <xf numFmtId="0" fontId="2" fillId="2" borderId="0" xfId="0" applyFont="1" applyFill="1" applyProtection="1"/>
    <xf numFmtId="0" fontId="2" fillId="2" borderId="0" xfId="0" applyFont="1" applyFill="1" applyBorder="1" applyProtection="1"/>
    <xf numFmtId="0" fontId="2" fillId="2" borderId="0" xfId="0" applyFont="1" applyFill="1" applyBorder="1" applyAlignment="1" applyProtection="1">
      <alignment vertical="top"/>
    </xf>
    <xf numFmtId="0" fontId="4" fillId="2" borderId="0" xfId="2" applyFont="1" applyFill="1" applyBorder="1" applyAlignment="1" applyProtection="1"/>
    <xf numFmtId="0" fontId="4" fillId="2" borderId="0" xfId="3" applyNumberFormat="1" applyFont="1" applyFill="1" applyBorder="1" applyAlignment="1" applyProtection="1">
      <alignment horizontal="centerContinuous" vertical="center"/>
    </xf>
    <xf numFmtId="0" fontId="4" fillId="2" borderId="0" xfId="0" applyFont="1" applyFill="1" applyBorder="1" applyAlignment="1" applyProtection="1">
      <alignment horizontal="centerContinuous"/>
    </xf>
    <xf numFmtId="0" fontId="4" fillId="2" borderId="0" xfId="0" applyFont="1" applyFill="1" applyBorder="1" applyAlignment="1" applyProtection="1"/>
    <xf numFmtId="166" fontId="5" fillId="2" borderId="0" xfId="3" applyFont="1" applyFill="1" applyBorder="1" applyProtection="1"/>
    <xf numFmtId="0" fontId="4" fillId="2" borderId="5" xfId="3" applyNumberFormat="1" applyFont="1" applyFill="1" applyBorder="1" applyAlignment="1" applyProtection="1">
      <alignment horizontal="centerContinuous" vertical="center"/>
    </xf>
    <xf numFmtId="0" fontId="4" fillId="2" borderId="5" xfId="3" applyNumberFormat="1" applyFont="1" applyFill="1" applyBorder="1" applyAlignment="1" applyProtection="1">
      <alignment vertical="center"/>
    </xf>
    <xf numFmtId="0" fontId="4" fillId="2" borderId="0" xfId="3" applyNumberFormat="1" applyFont="1" applyFill="1" applyBorder="1" applyAlignment="1" applyProtection="1">
      <alignment vertical="top"/>
    </xf>
    <xf numFmtId="0" fontId="4" fillId="2" borderId="6" xfId="3" applyNumberFormat="1" applyFont="1" applyFill="1" applyBorder="1" applyAlignment="1" applyProtection="1">
      <alignment vertical="top"/>
    </xf>
    <xf numFmtId="0" fontId="7" fillId="2" borderId="5" xfId="0" applyFont="1" applyFill="1" applyBorder="1" applyAlignment="1" applyProtection="1"/>
    <xf numFmtId="0" fontId="4" fillId="2" borderId="0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top"/>
      <protection locked="0"/>
    </xf>
    <xf numFmtId="3" fontId="4" fillId="2" borderId="0" xfId="0" applyNumberFormat="1" applyFont="1" applyFill="1" applyBorder="1" applyAlignment="1" applyProtection="1">
      <alignment horizontal="right" vertical="top"/>
    </xf>
    <xf numFmtId="0" fontId="7" fillId="2" borderId="6" xfId="0" applyFont="1" applyFill="1" applyBorder="1" applyAlignment="1" applyProtection="1">
      <alignment vertical="top"/>
    </xf>
    <xf numFmtId="0" fontId="2" fillId="2" borderId="5" xfId="0" applyFont="1" applyFill="1" applyBorder="1" applyAlignment="1" applyProtection="1"/>
    <xf numFmtId="0" fontId="8" fillId="2" borderId="0" xfId="0" applyFont="1" applyFill="1" applyBorder="1" applyAlignment="1" applyProtection="1">
      <alignment vertical="top"/>
    </xf>
    <xf numFmtId="3" fontId="5" fillId="2" borderId="0" xfId="0" applyNumberFormat="1" applyFont="1" applyFill="1" applyBorder="1" applyAlignment="1" applyProtection="1">
      <alignment horizontal="center" vertical="top"/>
      <protection locked="0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2" fillId="2" borderId="6" xfId="0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right" vertical="top"/>
      <protection locked="0"/>
    </xf>
    <xf numFmtId="0" fontId="5" fillId="2" borderId="0" xfId="0" applyNumberFormat="1" applyFont="1" applyFill="1" applyBorder="1" applyAlignment="1" applyProtection="1">
      <alignment horizontal="right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0" applyFont="1" applyFill="1" applyBorder="1" applyAlignment="1" applyProtection="1">
      <alignment horizontal="right" vertical="top"/>
    </xf>
    <xf numFmtId="0" fontId="9" fillId="2" borderId="5" xfId="0" applyFont="1" applyFill="1" applyBorder="1" applyAlignment="1" applyProtection="1"/>
    <xf numFmtId="0" fontId="10" fillId="2" borderId="0" xfId="0" applyFont="1" applyFill="1" applyBorder="1" applyAlignment="1" applyProtection="1">
      <alignment vertical="top"/>
    </xf>
    <xf numFmtId="3" fontId="10" fillId="2" borderId="0" xfId="0" applyNumberFormat="1" applyFont="1" applyFill="1" applyBorder="1" applyAlignment="1" applyProtection="1">
      <alignment horizontal="center" vertical="top"/>
      <protection locked="0"/>
    </xf>
    <xf numFmtId="3" fontId="10" fillId="2" borderId="0" xfId="0" applyNumberFormat="1" applyFont="1" applyFill="1" applyBorder="1" applyAlignment="1" applyProtection="1">
      <alignment horizontal="right" vertical="top"/>
    </xf>
    <xf numFmtId="0" fontId="9" fillId="2" borderId="6" xfId="0" applyFont="1" applyFill="1" applyBorder="1" applyAlignment="1" applyProtection="1">
      <alignment vertical="top"/>
    </xf>
    <xf numFmtId="0" fontId="4" fillId="2" borderId="0" xfId="0" applyFont="1" applyFill="1" applyBorder="1" applyAlignment="1" applyProtection="1">
      <alignment horizontal="left" vertical="top"/>
    </xf>
    <xf numFmtId="3" fontId="10" fillId="2" borderId="0" xfId="0" applyNumberFormat="1" applyFont="1" applyFill="1" applyBorder="1" applyAlignment="1" applyProtection="1">
      <alignment horizontal="center" vertical="top"/>
    </xf>
    <xf numFmtId="3" fontId="4" fillId="2" borderId="0" xfId="0" applyNumberFormat="1" applyFont="1" applyFill="1" applyBorder="1" applyAlignment="1" applyProtection="1">
      <alignment horizontal="right" vertical="top"/>
      <protection locked="0"/>
    </xf>
    <xf numFmtId="0" fontId="9" fillId="2" borderId="7" xfId="0" applyFont="1" applyFill="1" applyBorder="1" applyAlignment="1" applyProtection="1"/>
    <xf numFmtId="0" fontId="10" fillId="2" borderId="1" xfId="0" applyFont="1" applyFill="1" applyBorder="1" applyAlignment="1" applyProtection="1">
      <alignment vertical="top"/>
    </xf>
    <xf numFmtId="3" fontId="10" fillId="2" borderId="1" xfId="0" applyNumberFormat="1" applyFont="1" applyFill="1" applyBorder="1" applyAlignment="1" applyProtection="1">
      <alignment horizontal="center" vertical="top"/>
    </xf>
    <xf numFmtId="0" fontId="9" fillId="2" borderId="8" xfId="0" applyFont="1" applyFill="1" applyBorder="1" applyAlignment="1" applyProtection="1">
      <alignment vertical="top"/>
    </xf>
    <xf numFmtId="3" fontId="4" fillId="2" borderId="0" xfId="0" applyNumberFormat="1" applyFont="1" applyFill="1" applyBorder="1" applyAlignment="1" applyProtection="1">
      <alignment horizontal="center" vertical="center"/>
    </xf>
    <xf numFmtId="3" fontId="4" fillId="2" borderId="0" xfId="0" applyNumberFormat="1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/>
    <xf numFmtId="43" fontId="5" fillId="2" borderId="0" xfId="1" applyNumberFormat="1" applyFont="1" applyFill="1" applyBorder="1" applyProtection="1"/>
    <xf numFmtId="0" fontId="5" fillId="2" borderId="0" xfId="0" applyFont="1" applyFill="1" applyBorder="1" applyAlignment="1" applyProtection="1">
      <alignment horizontal="right"/>
    </xf>
    <xf numFmtId="43" fontId="5" fillId="2" borderId="0" xfId="1" applyNumberFormat="1" applyFont="1" applyFill="1" applyBorder="1" applyAlignment="1" applyProtection="1">
      <alignment vertical="top"/>
    </xf>
    <xf numFmtId="0" fontId="11" fillId="2" borderId="0" xfId="0" applyFont="1" applyFill="1"/>
    <xf numFmtId="0" fontId="11" fillId="0" borderId="0" xfId="0" applyFont="1"/>
    <xf numFmtId="0" fontId="12" fillId="0" borderId="0" xfId="0" applyFont="1"/>
    <xf numFmtId="0" fontId="12" fillId="2" borderId="0" xfId="0" applyFont="1" applyFill="1"/>
    <xf numFmtId="0" fontId="12" fillId="2" borderId="9" xfId="0" applyFont="1" applyFill="1" applyBorder="1"/>
    <xf numFmtId="0" fontId="13" fillId="2" borderId="9" xfId="0" applyFont="1" applyFill="1" applyBorder="1"/>
    <xf numFmtId="0" fontId="12" fillId="2" borderId="9" xfId="0" applyFont="1" applyFill="1" applyBorder="1" applyAlignment="1">
      <alignment horizontal="center"/>
    </xf>
    <xf numFmtId="0" fontId="14" fillId="0" borderId="12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2" fillId="0" borderId="0" xfId="0" applyFont="1" applyAlignment="1">
      <alignment horizontal="justify"/>
    </xf>
    <xf numFmtId="0" fontId="16" fillId="0" borderId="0" xfId="0" applyFont="1"/>
    <xf numFmtId="0" fontId="14" fillId="3" borderId="11" xfId="0" applyFont="1" applyFill="1" applyBorder="1" applyAlignment="1">
      <alignment horizontal="center" wrapText="1"/>
    </xf>
    <xf numFmtId="0" fontId="14" fillId="3" borderId="12" xfId="0" applyFont="1" applyFill="1" applyBorder="1" applyAlignment="1">
      <alignment horizontal="center" wrapText="1"/>
    </xf>
    <xf numFmtId="0" fontId="16" fillId="3" borderId="15" xfId="0" applyFont="1" applyFill="1" applyBorder="1" applyAlignment="1">
      <alignment wrapText="1"/>
    </xf>
    <xf numFmtId="0" fontId="14" fillId="3" borderId="15" xfId="0" applyFont="1" applyFill="1" applyBorder="1" applyAlignment="1">
      <alignment horizontal="center" wrapText="1"/>
    </xf>
    <xf numFmtId="0" fontId="14" fillId="0" borderId="18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justify" vertical="top" wrapText="1"/>
    </xf>
    <xf numFmtId="0" fontId="12" fillId="0" borderId="16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justify" vertical="top" wrapText="1"/>
    </xf>
    <xf numFmtId="0" fontId="14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left" vertical="top" wrapText="1" indent="1"/>
    </xf>
    <xf numFmtId="0" fontId="12" fillId="0" borderId="18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justify" vertical="top" wrapText="1"/>
    </xf>
    <xf numFmtId="0" fontId="7" fillId="2" borderId="0" xfId="0" applyFont="1" applyFill="1" applyBorder="1" applyAlignment="1" applyProtection="1">
      <alignment vertical="top"/>
    </xf>
    <xf numFmtId="3" fontId="2" fillId="2" borderId="0" xfId="0" applyNumberFormat="1" applyFont="1" applyFill="1" applyBorder="1" applyAlignment="1" applyProtection="1">
      <alignment horizontal="center" vertical="top"/>
      <protection locked="0"/>
    </xf>
    <xf numFmtId="0" fontId="14" fillId="0" borderId="12" xfId="0" applyFont="1" applyBorder="1" applyAlignment="1">
      <alignment horizontal="justify" vertical="top" wrapText="1"/>
    </xf>
    <xf numFmtId="164" fontId="12" fillId="2" borderId="9" xfId="4" applyFont="1" applyFill="1" applyBorder="1"/>
    <xf numFmtId="164" fontId="13" fillId="2" borderId="9" xfId="4" applyFont="1" applyFill="1" applyBorder="1"/>
    <xf numFmtId="164" fontId="12" fillId="0" borderId="12" xfId="4" applyFont="1" applyBorder="1" applyAlignment="1">
      <alignment horizontal="justify" vertical="top" wrapText="1"/>
    </xf>
    <xf numFmtId="164" fontId="12" fillId="0" borderId="15" xfId="4" applyFont="1" applyBorder="1" applyAlignment="1">
      <alignment horizontal="justify" vertical="top" wrapText="1"/>
    </xf>
    <xf numFmtId="164" fontId="12" fillId="0" borderId="12" xfId="4" applyFont="1" applyBorder="1" applyAlignment="1">
      <alignment horizontal="center" vertical="top" wrapText="1"/>
    </xf>
    <xf numFmtId="10" fontId="12" fillId="0" borderId="12" xfId="4" applyNumberFormat="1" applyFont="1" applyBorder="1" applyAlignment="1">
      <alignment horizontal="justify" vertical="top" wrapText="1"/>
    </xf>
    <xf numFmtId="164" fontId="14" fillId="0" borderId="12" xfId="4" applyFont="1" applyBorder="1" applyAlignment="1">
      <alignment horizontal="justify" vertical="top" wrapText="1"/>
    </xf>
    <xf numFmtId="164" fontId="14" fillId="0" borderId="12" xfId="0" applyNumberFormat="1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2" fillId="2" borderId="12" xfId="0" applyFont="1" applyFill="1" applyBorder="1" applyAlignment="1">
      <alignment horizontal="justify" vertical="top" wrapText="1"/>
    </xf>
    <xf numFmtId="0" fontId="0" fillId="2" borderId="0" xfId="0" applyFill="1"/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7" fillId="0" borderId="3" xfId="2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protection locked="0"/>
    </xf>
    <xf numFmtId="3" fontId="10" fillId="0" borderId="1" xfId="0" applyNumberFormat="1" applyFont="1" applyFill="1" applyBorder="1" applyAlignment="1" applyProtection="1">
      <alignment horizontal="right" vertical="top"/>
    </xf>
    <xf numFmtId="0" fontId="19" fillId="0" borderId="3" xfId="0" applyFont="1" applyFill="1" applyBorder="1" applyAlignment="1">
      <alignment horizontal="center"/>
    </xf>
    <xf numFmtId="0" fontId="12" fillId="2" borderId="3" xfId="0" applyFont="1" applyFill="1" applyBorder="1"/>
    <xf numFmtId="0" fontId="13" fillId="2" borderId="3" xfId="0" applyFont="1" applyFill="1" applyBorder="1"/>
    <xf numFmtId="0" fontId="12" fillId="0" borderId="12" xfId="0" applyFont="1" applyFill="1" applyBorder="1" applyAlignment="1">
      <alignment horizontal="justify" vertical="top" wrapText="1"/>
    </xf>
    <xf numFmtId="0" fontId="14" fillId="0" borderId="19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center"/>
    </xf>
    <xf numFmtId="164" fontId="4" fillId="2" borderId="0" xfId="4" applyFont="1" applyFill="1" applyBorder="1" applyAlignment="1" applyProtection="1">
      <alignment vertical="top"/>
    </xf>
    <xf numFmtId="0" fontId="5" fillId="2" borderId="0" xfId="0" applyFont="1" applyFill="1" applyBorder="1" applyAlignment="1" applyProtection="1">
      <alignment horizontal="left" vertical="top"/>
    </xf>
    <xf numFmtId="164" fontId="10" fillId="0" borderId="1" xfId="4" applyFont="1" applyFill="1" applyBorder="1" applyAlignment="1" applyProtection="1">
      <alignment horizontal="right" vertical="top"/>
    </xf>
    <xf numFmtId="44" fontId="4" fillId="2" borderId="0" xfId="0" applyNumberFormat="1" applyFont="1" applyFill="1" applyBorder="1" applyAlignment="1" applyProtection="1">
      <alignment vertical="top"/>
    </xf>
    <xf numFmtId="0" fontId="4" fillId="2" borderId="0" xfId="2" applyFont="1" applyFill="1" applyBorder="1" applyAlignment="1" applyProtection="1">
      <alignment horizontal="center"/>
    </xf>
    <xf numFmtId="0" fontId="17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4" fontId="4" fillId="2" borderId="0" xfId="0" applyNumberFormat="1" applyFont="1" applyFill="1" applyBorder="1" applyAlignment="1" applyProtection="1">
      <alignment horizontal="right" vertical="top"/>
    </xf>
    <xf numFmtId="0" fontId="2" fillId="0" borderId="0" xfId="0" applyFont="1" applyFill="1" applyBorder="1" applyProtection="1"/>
    <xf numFmtId="0" fontId="4" fillId="2" borderId="0" xfId="2" applyFont="1" applyFill="1" applyBorder="1" applyAlignment="1" applyProtection="1">
      <alignment vertical="top" wrapText="1"/>
    </xf>
    <xf numFmtId="0" fontId="4" fillId="0" borderId="0" xfId="2" applyFont="1" applyFill="1" applyBorder="1" applyAlignment="1" applyProtection="1">
      <alignment vertical="top" wrapText="1"/>
    </xf>
    <xf numFmtId="41" fontId="5" fillId="2" borderId="0" xfId="0" applyNumberFormat="1" applyFont="1" applyFill="1" applyBorder="1" applyAlignment="1" applyProtection="1">
      <alignment horizontal="right" vertical="top"/>
      <protection locked="0"/>
    </xf>
    <xf numFmtId="41" fontId="2" fillId="2" borderId="6" xfId="0" applyNumberFormat="1" applyFont="1" applyFill="1" applyBorder="1" applyAlignment="1" applyProtection="1">
      <alignment vertical="top"/>
    </xf>
    <xf numFmtId="42" fontId="10" fillId="2" borderId="0" xfId="0" applyNumberFormat="1" applyFont="1" applyFill="1" applyBorder="1" applyAlignment="1" applyProtection="1">
      <alignment horizontal="right" vertical="top"/>
    </xf>
    <xf numFmtId="42" fontId="4" fillId="2" borderId="0" xfId="0" applyNumberFormat="1" applyFont="1" applyFill="1" applyBorder="1" applyAlignment="1" applyProtection="1">
      <alignment horizontal="right" vertical="top"/>
      <protection locked="0"/>
    </xf>
    <xf numFmtId="42" fontId="10" fillId="0" borderId="1" xfId="0" applyNumberFormat="1" applyFont="1" applyFill="1" applyBorder="1" applyAlignment="1" applyProtection="1">
      <alignment horizontal="right" vertical="top"/>
    </xf>
    <xf numFmtId="0" fontId="5" fillId="2" borderId="0" xfId="0" applyFont="1" applyFill="1" applyBorder="1" applyAlignment="1" applyProtection="1">
      <alignment horizontal="left" vertical="top"/>
    </xf>
    <xf numFmtId="0" fontId="5" fillId="2" borderId="0" xfId="0" applyFont="1" applyFill="1" applyBorder="1" applyAlignment="1" applyProtection="1">
      <alignment vertical="center"/>
      <protection locked="0"/>
    </xf>
    <xf numFmtId="0" fontId="11" fillId="0" borderId="0" xfId="0" applyFont="1" applyBorder="1"/>
    <xf numFmtId="0" fontId="12" fillId="0" borderId="0" xfId="0" applyFont="1" applyBorder="1" applyAlignment="1"/>
    <xf numFmtId="0" fontId="12" fillId="0" borderId="0" xfId="0" applyFont="1" applyAlignment="1"/>
    <xf numFmtId="0" fontId="15" fillId="0" borderId="0" xfId="0" applyFont="1" applyBorder="1" applyAlignment="1">
      <alignment horizontal="justify" vertical="top" wrapText="1"/>
    </xf>
    <xf numFmtId="3" fontId="2" fillId="2" borderId="0" xfId="0" applyNumberFormat="1" applyFont="1" applyFill="1" applyBorder="1" applyProtection="1"/>
    <xf numFmtId="4" fontId="2" fillId="2" borderId="0" xfId="0" applyNumberFormat="1" applyFont="1" applyFill="1" applyBorder="1" applyProtection="1"/>
    <xf numFmtId="0" fontId="2" fillId="2" borderId="1" xfId="0" applyFont="1" applyFill="1" applyBorder="1" applyProtection="1"/>
    <xf numFmtId="0" fontId="2" fillId="2" borderId="1" xfId="0" applyFont="1" applyFill="1" applyBorder="1" applyAlignment="1" applyProtection="1">
      <protection locked="0"/>
    </xf>
    <xf numFmtId="0" fontId="11" fillId="0" borderId="1" xfId="0" applyFont="1" applyBorder="1" applyAlignment="1"/>
    <xf numFmtId="0" fontId="11" fillId="0" borderId="1" xfId="0" applyFont="1" applyBorder="1"/>
    <xf numFmtId="0" fontId="12" fillId="0" borderId="1" xfId="0" applyFont="1" applyBorder="1"/>
    <xf numFmtId="0" fontId="15" fillId="0" borderId="0" xfId="0" applyFont="1" applyBorder="1" applyAlignment="1">
      <alignment vertical="top" wrapText="1"/>
    </xf>
    <xf numFmtId="0" fontId="15" fillId="0" borderId="1" xfId="0" applyFont="1" applyBorder="1" applyAlignment="1">
      <alignment horizontal="justify" vertical="top" wrapText="1"/>
    </xf>
    <xf numFmtId="0" fontId="15" fillId="0" borderId="1" xfId="0" applyFont="1" applyBorder="1" applyAlignment="1">
      <alignment vertical="top" wrapText="1"/>
    </xf>
    <xf numFmtId="0" fontId="0" fillId="0" borderId="1" xfId="0" applyBorder="1"/>
    <xf numFmtId="168" fontId="12" fillId="2" borderId="9" xfId="4" applyNumberFormat="1" applyFont="1" applyFill="1" applyBorder="1"/>
    <xf numFmtId="168" fontId="13" fillId="2" borderId="9" xfId="4" applyNumberFormat="1" applyFont="1" applyFill="1" applyBorder="1"/>
    <xf numFmtId="168" fontId="12" fillId="2" borderId="9" xfId="4" applyNumberFormat="1" applyFont="1" applyFill="1" applyBorder="1" applyAlignment="1">
      <alignment horizontal="right"/>
    </xf>
    <xf numFmtId="168" fontId="18" fillId="0" borderId="12" xfId="4" applyNumberFormat="1" applyFont="1" applyBorder="1" applyAlignment="1">
      <alignment horizontal="justify" vertical="top" wrapText="1"/>
    </xf>
    <xf numFmtId="168" fontId="14" fillId="0" borderId="12" xfId="0" applyNumberFormat="1" applyFont="1" applyBorder="1" applyAlignment="1">
      <alignment horizontal="justify" vertical="top" wrapText="1"/>
    </xf>
    <xf numFmtId="169" fontId="12" fillId="0" borderId="0" xfId="0" applyNumberFormat="1" applyFont="1"/>
    <xf numFmtId="41" fontId="2" fillId="2" borderId="0" xfId="0" applyNumberFormat="1" applyFont="1" applyFill="1" applyBorder="1" applyProtection="1"/>
    <xf numFmtId="43" fontId="2" fillId="2" borderId="0" xfId="0" applyNumberFormat="1" applyFont="1" applyFill="1" applyBorder="1" applyProtection="1"/>
    <xf numFmtId="40" fontId="11" fillId="0" borderId="0" xfId="0" applyNumberFormat="1" applyFont="1"/>
    <xf numFmtId="40" fontId="11" fillId="2" borderId="0" xfId="0" applyNumberFormat="1" applyFont="1" applyFill="1"/>
    <xf numFmtId="168" fontId="12" fillId="0" borderId="0" xfId="0" applyNumberFormat="1" applyFont="1"/>
    <xf numFmtId="0" fontId="5" fillId="2" borderId="0" xfId="0" applyFont="1" applyFill="1" applyBorder="1" applyAlignment="1" applyProtection="1">
      <alignment horizontal="left" vertical="top"/>
    </xf>
    <xf numFmtId="3" fontId="5" fillId="2" borderId="0" xfId="0" applyNumberFormat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 applyProtection="1">
      <alignment horizontal="left" vertical="top"/>
      <protection locked="0"/>
    </xf>
    <xf numFmtId="167" fontId="11" fillId="0" borderId="0" xfId="0" applyNumberFormat="1" applyFont="1"/>
    <xf numFmtId="168" fontId="12" fillId="2" borderId="0" xfId="0" applyNumberFormat="1" applyFont="1" applyFill="1"/>
    <xf numFmtId="168" fontId="12" fillId="0" borderId="12" xfId="0" applyNumberFormat="1" applyFont="1" applyBorder="1" applyAlignment="1">
      <alignment horizontal="justify" vertical="top" wrapText="1"/>
    </xf>
    <xf numFmtId="0" fontId="12" fillId="0" borderId="0" xfId="0" applyFont="1" applyAlignment="1">
      <alignment horizontal="center"/>
    </xf>
    <xf numFmtId="0" fontId="12" fillId="0" borderId="20" xfId="0" applyFont="1" applyBorder="1" applyAlignment="1">
      <alignment horizontal="center"/>
    </xf>
    <xf numFmtId="0" fontId="6" fillId="5" borderId="2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center" vertical="center" wrapText="1"/>
    </xf>
    <xf numFmtId="0" fontId="6" fillId="5" borderId="4" xfId="2" applyFont="1" applyFill="1" applyBorder="1" applyAlignment="1" applyProtection="1">
      <alignment horizontal="center" vertical="center" wrapText="1"/>
    </xf>
    <xf numFmtId="0" fontId="19" fillId="5" borderId="9" xfId="0" applyFont="1" applyFill="1" applyBorder="1" applyAlignment="1">
      <alignment horizontal="center"/>
    </xf>
    <xf numFmtId="0" fontId="12" fillId="0" borderId="0" xfId="0" applyFont="1" applyBorder="1"/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wrapText="1"/>
    </xf>
    <xf numFmtId="0" fontId="4" fillId="2" borderId="0" xfId="0" applyFont="1" applyFill="1" applyBorder="1" applyAlignment="1" applyProtection="1">
      <alignment horizontal="left" vertical="top"/>
    </xf>
    <xf numFmtId="0" fontId="4" fillId="2" borderId="0" xfId="2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right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0" xfId="3" applyNumberFormat="1" applyFont="1" applyFill="1" applyBorder="1" applyAlignment="1" applyProtection="1">
      <alignment horizontal="center" vertical="center"/>
    </xf>
    <xf numFmtId="0" fontId="6" fillId="5" borderId="3" xfId="2" applyFont="1" applyFill="1" applyBorder="1" applyAlignment="1" applyProtection="1">
      <alignment horizontal="center" vertical="center"/>
    </xf>
    <xf numFmtId="0" fontId="4" fillId="2" borderId="6" xfId="3" applyNumberFormat="1" applyFont="1" applyFill="1" applyBorder="1" applyAlignment="1" applyProtection="1">
      <alignment horizontal="center" vertical="center"/>
    </xf>
    <xf numFmtId="0" fontId="4" fillId="2" borderId="0" xfId="3" applyNumberFormat="1" applyFont="1" applyFill="1" applyBorder="1" applyAlignment="1" applyProtection="1">
      <alignment horizontal="center" vertical="top"/>
    </xf>
    <xf numFmtId="0" fontId="4" fillId="2" borderId="6" xfId="3" applyNumberFormat="1" applyFont="1" applyFill="1" applyBorder="1" applyAlignment="1" applyProtection="1">
      <alignment horizontal="center" vertical="top"/>
    </xf>
    <xf numFmtId="0" fontId="4" fillId="2" borderId="0" xfId="2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4" fillId="2" borderId="0" xfId="0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0" fillId="2" borderId="1" xfId="0" applyFont="1" applyFill="1" applyBorder="1" applyAlignment="1" applyProtection="1">
      <alignment horizontal="left" vertical="top"/>
    </xf>
    <xf numFmtId="0" fontId="2" fillId="2" borderId="0" xfId="0" applyFont="1" applyFill="1" applyBorder="1" applyAlignment="1" applyProtection="1">
      <alignment horizontal="center"/>
    </xf>
    <xf numFmtId="0" fontId="5" fillId="2" borderId="0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17" fillId="0" borderId="0" xfId="0" applyFont="1" applyFill="1" applyBorder="1" applyAlignment="1">
      <alignment horizontal="center"/>
    </xf>
    <xf numFmtId="0" fontId="19" fillId="5" borderId="9" xfId="2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67" fontId="12" fillId="2" borderId="9" xfId="0" applyNumberFormat="1" applyFont="1" applyFill="1" applyBorder="1" applyAlignment="1">
      <alignment horizontal="right"/>
    </xf>
    <xf numFmtId="167" fontId="12" fillId="2" borderId="9" xfId="4" applyNumberFormat="1" applyFont="1" applyFill="1" applyBorder="1" applyAlignment="1">
      <alignment horizontal="right"/>
    </xf>
    <xf numFmtId="167" fontId="12" fillId="2" borderId="2" xfId="4" applyNumberFormat="1" applyFont="1" applyFill="1" applyBorder="1" applyAlignment="1">
      <alignment horizontal="right"/>
    </xf>
    <xf numFmtId="167" fontId="12" fillId="2" borderId="4" xfId="4" applyNumberFormat="1" applyFont="1" applyFill="1" applyBorder="1" applyAlignment="1">
      <alignment horizontal="right"/>
    </xf>
    <xf numFmtId="0" fontId="4" fillId="2" borderId="0" xfId="2" applyFont="1" applyFill="1" applyBorder="1" applyAlignment="1" applyProtection="1">
      <alignment horizontal="left" vertical="top" wrapText="1"/>
    </xf>
    <xf numFmtId="0" fontId="17" fillId="4" borderId="9" xfId="2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0" xfId="0" applyFont="1" applyFill="1" applyBorder="1" applyAlignment="1">
      <alignment horizontal="center"/>
    </xf>
    <xf numFmtId="0" fontId="19" fillId="5" borderId="6" xfId="0" applyFont="1" applyFill="1" applyBorder="1" applyAlignment="1">
      <alignment horizontal="center"/>
    </xf>
    <xf numFmtId="167" fontId="12" fillId="2" borderId="2" xfId="0" applyNumberFormat="1" applyFont="1" applyFill="1" applyBorder="1" applyAlignment="1">
      <alignment horizontal="right"/>
    </xf>
    <xf numFmtId="167" fontId="12" fillId="2" borderId="4" xfId="0" applyNumberFormat="1" applyFont="1" applyFill="1" applyBorder="1" applyAlignment="1">
      <alignment horizontal="right"/>
    </xf>
    <xf numFmtId="168" fontId="12" fillId="2" borderId="9" xfId="0" applyNumberFormat="1" applyFont="1" applyFill="1" applyBorder="1" applyAlignment="1">
      <alignment horizontal="right"/>
    </xf>
    <xf numFmtId="168" fontId="12" fillId="2" borderId="2" xfId="0" applyNumberFormat="1" applyFont="1" applyFill="1" applyBorder="1" applyAlignment="1">
      <alignment horizontal="right"/>
    </xf>
    <xf numFmtId="168" fontId="12" fillId="2" borderId="4" xfId="0" applyNumberFormat="1" applyFont="1" applyFill="1" applyBorder="1" applyAlignment="1">
      <alignment horizontal="right"/>
    </xf>
    <xf numFmtId="168" fontId="12" fillId="2" borderId="9" xfId="4" applyNumberFormat="1" applyFont="1" applyFill="1" applyBorder="1" applyAlignment="1">
      <alignment horizontal="center"/>
    </xf>
    <xf numFmtId="168" fontId="12" fillId="2" borderId="9" xfId="4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168" fontId="12" fillId="2" borderId="2" xfId="4" applyNumberFormat="1" applyFont="1" applyFill="1" applyBorder="1" applyAlignment="1">
      <alignment horizontal="right"/>
    </xf>
    <xf numFmtId="168" fontId="12" fillId="2" borderId="4" xfId="4" applyNumberFormat="1" applyFont="1" applyFill="1" applyBorder="1" applyAlignment="1">
      <alignment horizontal="right"/>
    </xf>
    <xf numFmtId="0" fontId="19" fillId="5" borderId="2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wrapText="1"/>
    </xf>
    <xf numFmtId="0" fontId="19" fillId="5" borderId="10" xfId="0" applyFont="1" applyFill="1" applyBorder="1" applyAlignment="1">
      <alignment horizontal="center" wrapText="1"/>
    </xf>
    <xf numFmtId="0" fontId="19" fillId="5" borderId="11" xfId="0" applyFont="1" applyFill="1" applyBorder="1" applyAlignment="1">
      <alignment horizontal="center" wrapText="1"/>
    </xf>
    <xf numFmtId="0" fontId="19" fillId="5" borderId="14" xfId="0" applyFont="1" applyFill="1" applyBorder="1" applyAlignment="1">
      <alignment horizontal="center" wrapText="1"/>
    </xf>
    <xf numFmtId="0" fontId="19" fillId="5" borderId="15" xfId="0" applyFont="1" applyFill="1" applyBorder="1" applyAlignment="1">
      <alignment horizontal="center" wrapText="1"/>
    </xf>
    <xf numFmtId="0" fontId="19" fillId="5" borderId="13" xfId="0" applyFont="1" applyFill="1" applyBorder="1" applyAlignment="1">
      <alignment horizontal="center" vertical="center" wrapText="1"/>
    </xf>
    <xf numFmtId="0" fontId="19" fillId="5" borderId="16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justify" vertical="top" wrapText="1"/>
    </xf>
    <xf numFmtId="0" fontId="12" fillId="0" borderId="12" xfId="0" applyFont="1" applyBorder="1" applyAlignment="1">
      <alignment horizontal="justify" vertical="top" wrapText="1"/>
    </xf>
    <xf numFmtId="0" fontId="14" fillId="0" borderId="10" xfId="0" applyFont="1" applyBorder="1" applyAlignment="1">
      <alignment horizontal="justify" vertical="top" wrapText="1"/>
    </xf>
    <xf numFmtId="0" fontId="14" fillId="0" borderId="11" xfId="0" applyFont="1" applyBorder="1" applyAlignment="1">
      <alignment horizontal="justify" vertical="top" wrapText="1"/>
    </xf>
    <xf numFmtId="0" fontId="14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justify" vertical="top" wrapText="1"/>
    </xf>
    <xf numFmtId="0" fontId="14" fillId="0" borderId="12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wrapText="1"/>
    </xf>
    <xf numFmtId="0" fontId="14" fillId="3" borderId="18" xfId="0" applyFont="1" applyFill="1" applyBorder="1" applyAlignment="1">
      <alignment horizontal="center" wrapText="1"/>
    </xf>
    <xf numFmtId="0" fontId="14" fillId="3" borderId="16" xfId="0" applyFont="1" applyFill="1" applyBorder="1" applyAlignment="1">
      <alignment horizontal="center" wrapText="1"/>
    </xf>
    <xf numFmtId="0" fontId="15" fillId="0" borderId="14" xfId="0" applyFont="1" applyBorder="1" applyAlignment="1">
      <alignment horizontal="justify" vertical="top" wrapText="1"/>
    </xf>
    <xf numFmtId="0" fontId="15" fillId="0" borderId="15" xfId="0" applyFont="1" applyBorder="1" applyAlignment="1">
      <alignment horizontal="justify" vertical="top" wrapText="1"/>
    </xf>
    <xf numFmtId="0" fontId="14" fillId="3" borderId="13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justify" vertical="top" wrapText="1"/>
    </xf>
    <xf numFmtId="0" fontId="15" fillId="0" borderId="12" xfId="0" applyFont="1" applyBorder="1" applyAlignment="1">
      <alignment horizontal="justify" vertical="top" wrapText="1"/>
    </xf>
    <xf numFmtId="0" fontId="12" fillId="2" borderId="18" xfId="0" applyFont="1" applyFill="1" applyBorder="1" applyAlignment="1">
      <alignment horizontal="left" vertical="center" wrapText="1"/>
    </xf>
    <xf numFmtId="0" fontId="12" fillId="2" borderId="12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</cellXfs>
  <cellStyles count="5">
    <cellStyle name="=C:\WINNT\SYSTEM32\COMMAND.COM" xfId="3"/>
    <cellStyle name="Millares" xfId="1" builtinId="3"/>
    <cellStyle name="Moneda" xfId="4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561975</xdr:colOff>
      <xdr:row>3</xdr:row>
      <xdr:rowOff>76200</xdr:rowOff>
    </xdr:from>
    <xdr:to>
      <xdr:col>4</xdr:col>
      <xdr:colOff>284014</xdr:colOff>
      <xdr:row>7</xdr:row>
      <xdr:rowOff>128080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7825" y="304800"/>
          <a:ext cx="1950889" cy="7376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3</xdr:row>
      <xdr:rowOff>57150</xdr:rowOff>
    </xdr:from>
    <xdr:to>
      <xdr:col>3</xdr:col>
      <xdr:colOff>342900</xdr:colOff>
      <xdr:row>8</xdr:row>
      <xdr:rowOff>34093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2975" y="285750"/>
          <a:ext cx="1952625" cy="7389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142875</xdr:rowOff>
    </xdr:from>
    <xdr:to>
      <xdr:col>2</xdr:col>
      <xdr:colOff>673240</xdr:colOff>
      <xdr:row>5</xdr:row>
      <xdr:rowOff>19050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4" y="142875"/>
          <a:ext cx="2063891" cy="781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133349</xdr:colOff>
      <xdr:row>1</xdr:row>
      <xdr:rowOff>0</xdr:rowOff>
    </xdr:from>
    <xdr:to>
      <xdr:col>2</xdr:col>
      <xdr:colOff>1367318</xdr:colOff>
      <xdr:row>4</xdr:row>
      <xdr:rowOff>123825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49" y="142875"/>
          <a:ext cx="1710219" cy="6477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647699</xdr:colOff>
      <xdr:row>0</xdr:row>
      <xdr:rowOff>19050</xdr:rowOff>
    </xdr:from>
    <xdr:to>
      <xdr:col>3</xdr:col>
      <xdr:colOff>168345</xdr:colOff>
      <xdr:row>3</xdr:row>
      <xdr:rowOff>171450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9174" y="19050"/>
          <a:ext cx="1911421" cy="7239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418885</xdr:colOff>
      <xdr:row>3</xdr:row>
      <xdr:rowOff>153987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14310" cy="7254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8"/>
  <sheetViews>
    <sheetView workbookViewId="0">
      <selection activeCell="E9" sqref="E9:H12"/>
    </sheetView>
  </sheetViews>
  <sheetFormatPr baseColWidth="10" defaultColWidth="11.42578125" defaultRowHeight="12" x14ac:dyDescent="0.2"/>
  <cols>
    <col min="1" max="1" width="11.42578125" style="7"/>
    <col min="2" max="2" width="4.85546875" style="5" customWidth="1"/>
    <col min="3" max="3" width="14.5703125" style="5" customWidth="1"/>
    <col min="4" max="4" width="18.85546875" style="5" customWidth="1"/>
    <col min="5" max="5" width="21.85546875" style="5" customWidth="1"/>
    <col min="6" max="6" width="3.42578125" style="5" customWidth="1"/>
    <col min="7" max="7" width="22.28515625" style="5" customWidth="1"/>
    <col min="8" max="8" width="29.7109375" style="5" customWidth="1"/>
    <col min="9" max="9" width="20.7109375" style="5" customWidth="1"/>
    <col min="10" max="10" width="20.85546875" style="5" customWidth="1"/>
    <col min="11" max="11" width="3.7109375" style="5" customWidth="1"/>
    <col min="12" max="16384" width="11.42578125" style="7"/>
  </cols>
  <sheetData>
    <row r="1" spans="2:18" s="6" customFormat="1" ht="6" customHeight="1" x14ac:dyDescent="0.2">
      <c r="B1" s="1"/>
      <c r="C1" s="2"/>
      <c r="D1" s="3"/>
      <c r="E1" s="4"/>
      <c r="F1" s="4"/>
      <c r="G1" s="4"/>
      <c r="H1" s="4"/>
      <c r="I1" s="4"/>
      <c r="J1" s="4"/>
      <c r="K1" s="4"/>
      <c r="L1" s="5"/>
      <c r="Q1" s="7"/>
      <c r="R1" s="7"/>
    </row>
    <row r="2" spans="2:18" ht="6" customHeight="1" x14ac:dyDescent="0.2">
      <c r="B2" s="7"/>
      <c r="C2" s="8"/>
      <c r="D2" s="7"/>
      <c r="E2" s="7"/>
      <c r="F2" s="7"/>
      <c r="G2" s="7"/>
      <c r="H2" s="7"/>
      <c r="I2" s="7"/>
      <c r="J2" s="7"/>
      <c r="K2" s="7"/>
    </row>
    <row r="3" spans="2:18" ht="6" customHeight="1" x14ac:dyDescent="0.2"/>
    <row r="4" spans="2:18" ht="14.1" customHeight="1" x14ac:dyDescent="0.2">
      <c r="C4" s="9"/>
      <c r="D4" s="167" t="s">
        <v>132</v>
      </c>
      <c r="E4" s="167"/>
      <c r="F4" s="167"/>
      <c r="G4" s="167"/>
      <c r="H4" s="167"/>
      <c r="I4" s="167"/>
      <c r="J4" s="9"/>
      <c r="K4" s="9"/>
    </row>
    <row r="5" spans="2:18" ht="14.1" customHeight="1" x14ac:dyDescent="0.2">
      <c r="C5" s="9"/>
      <c r="D5" s="167" t="s">
        <v>122</v>
      </c>
      <c r="E5" s="167"/>
      <c r="F5" s="167"/>
      <c r="G5" s="167"/>
      <c r="H5" s="167"/>
      <c r="I5" s="167"/>
      <c r="J5" s="9"/>
      <c r="K5" s="9"/>
    </row>
    <row r="6" spans="2:18" ht="14.1" customHeight="1" x14ac:dyDescent="0.2">
      <c r="C6" s="9"/>
      <c r="D6" s="167" t="s">
        <v>140</v>
      </c>
      <c r="E6" s="167"/>
      <c r="F6" s="167"/>
      <c r="G6" s="167"/>
      <c r="H6" s="167"/>
      <c r="I6" s="167"/>
      <c r="J6" s="9"/>
      <c r="K6" s="9"/>
    </row>
    <row r="7" spans="2:18" ht="14.1" customHeight="1" x14ac:dyDescent="0.2">
      <c r="C7" s="9"/>
      <c r="D7" s="167" t="s">
        <v>1</v>
      </c>
      <c r="E7" s="167"/>
      <c r="F7" s="167"/>
      <c r="G7" s="167"/>
      <c r="H7" s="167"/>
      <c r="I7" s="167"/>
      <c r="J7" s="9"/>
      <c r="K7" s="9"/>
    </row>
    <row r="8" spans="2:18" ht="14.1" customHeight="1" x14ac:dyDescent="0.2">
      <c r="C8" s="9"/>
      <c r="D8" s="109"/>
      <c r="E8" s="109"/>
      <c r="F8" s="109"/>
      <c r="G8" s="109"/>
      <c r="H8" s="109"/>
      <c r="I8" s="109"/>
      <c r="J8" s="9"/>
      <c r="K8" s="9"/>
    </row>
    <row r="9" spans="2:18" ht="14.1" customHeight="1" x14ac:dyDescent="0.2">
      <c r="C9" s="9"/>
      <c r="D9" s="109"/>
      <c r="E9" s="175"/>
      <c r="F9" s="175"/>
      <c r="G9" s="175"/>
      <c r="H9" s="175"/>
      <c r="I9" s="109"/>
      <c r="J9" s="9"/>
      <c r="K9" s="9"/>
    </row>
    <row r="10" spans="2:18" ht="14.1" customHeight="1" x14ac:dyDescent="0.2">
      <c r="C10" s="9"/>
      <c r="D10" s="109"/>
      <c r="E10" s="175"/>
      <c r="F10" s="175"/>
      <c r="G10" s="175"/>
      <c r="H10" s="175"/>
      <c r="I10" s="109"/>
      <c r="J10" s="9"/>
      <c r="K10" s="9"/>
    </row>
    <row r="11" spans="2:18" ht="14.1" customHeight="1" x14ac:dyDescent="0.2">
      <c r="C11" s="9"/>
      <c r="D11" s="104"/>
      <c r="E11" s="175"/>
      <c r="F11" s="175"/>
      <c r="G11" s="175"/>
      <c r="H11" s="175"/>
      <c r="I11" s="104"/>
      <c r="J11" s="9"/>
      <c r="K11" s="9"/>
    </row>
    <row r="12" spans="2:18" ht="14.1" customHeight="1" x14ac:dyDescent="0.2">
      <c r="C12" s="9"/>
      <c r="D12" s="109"/>
      <c r="E12" s="175"/>
      <c r="F12" s="175"/>
      <c r="G12" s="175"/>
      <c r="H12" s="175"/>
      <c r="I12" s="109"/>
      <c r="J12" s="9"/>
      <c r="K12" s="9"/>
    </row>
    <row r="13" spans="2:18" ht="20.25" customHeight="1" x14ac:dyDescent="0.2">
      <c r="B13" s="10"/>
      <c r="C13" s="168" t="s">
        <v>2</v>
      </c>
      <c r="D13" s="168"/>
      <c r="E13" s="169" t="s">
        <v>123</v>
      </c>
      <c r="F13" s="169"/>
      <c r="G13" s="169"/>
      <c r="H13" s="169"/>
      <c r="I13" s="169"/>
      <c r="J13" s="169"/>
      <c r="K13" s="11"/>
    </row>
    <row r="14" spans="2:18" ht="21.75" customHeight="1" x14ac:dyDescent="0.2">
      <c r="B14" s="13"/>
      <c r="C14" s="170"/>
      <c r="D14" s="170"/>
      <c r="E14" s="170"/>
      <c r="F14" s="170"/>
      <c r="G14" s="170"/>
      <c r="H14" s="170"/>
      <c r="I14" s="170"/>
      <c r="J14" s="170"/>
      <c r="K14" s="170"/>
    </row>
    <row r="15" spans="2:18" ht="3" customHeight="1" x14ac:dyDescent="0.2">
      <c r="B15" s="13"/>
      <c r="C15" s="170"/>
      <c r="D15" s="170"/>
      <c r="E15" s="170"/>
      <c r="F15" s="170"/>
      <c r="G15" s="170"/>
      <c r="H15" s="170"/>
      <c r="I15" s="170"/>
      <c r="J15" s="170"/>
      <c r="K15" s="170"/>
    </row>
    <row r="16" spans="2:18" ht="30" customHeight="1" x14ac:dyDescent="0.2">
      <c r="B16" s="157"/>
      <c r="C16" s="171" t="s">
        <v>124</v>
      </c>
      <c r="D16" s="171"/>
      <c r="E16" s="171"/>
      <c r="F16" s="158"/>
      <c r="G16" s="159" t="s">
        <v>116</v>
      </c>
      <c r="H16" s="159" t="s">
        <v>4</v>
      </c>
      <c r="I16" s="158" t="s">
        <v>6</v>
      </c>
      <c r="J16" s="158" t="s">
        <v>7</v>
      </c>
      <c r="K16" s="160"/>
    </row>
    <row r="17" spans="2:11" ht="3" customHeight="1" x14ac:dyDescent="0.2">
      <c r="B17" s="14"/>
      <c r="C17" s="170"/>
      <c r="D17" s="170"/>
      <c r="E17" s="170"/>
      <c r="F17" s="170"/>
      <c r="G17" s="170"/>
      <c r="H17" s="170"/>
      <c r="I17" s="170"/>
      <c r="J17" s="170"/>
      <c r="K17" s="172"/>
    </row>
    <row r="18" spans="2:11" ht="9.9499999999999993" customHeight="1" x14ac:dyDescent="0.2">
      <c r="B18" s="15"/>
      <c r="C18" s="173"/>
      <c r="D18" s="173"/>
      <c r="E18" s="173"/>
      <c r="F18" s="173"/>
      <c r="G18" s="173"/>
      <c r="H18" s="173"/>
      <c r="I18" s="173"/>
      <c r="J18" s="173"/>
      <c r="K18" s="174"/>
    </row>
    <row r="19" spans="2:11" x14ac:dyDescent="0.2">
      <c r="B19" s="15"/>
      <c r="C19" s="166" t="s">
        <v>125</v>
      </c>
      <c r="D19" s="166"/>
      <c r="E19" s="166"/>
      <c r="F19" s="16"/>
      <c r="G19" s="16"/>
      <c r="H19" s="16"/>
      <c r="I19" s="16"/>
      <c r="J19" s="16"/>
      <c r="K19" s="17"/>
    </row>
    <row r="20" spans="2:11" x14ac:dyDescent="0.2">
      <c r="B20" s="18"/>
      <c r="C20" s="179" t="s">
        <v>116</v>
      </c>
      <c r="D20" s="179"/>
      <c r="E20" s="179"/>
      <c r="F20" s="19"/>
      <c r="G20" s="19" t="s">
        <v>116</v>
      </c>
      <c r="H20" s="19" t="s">
        <v>126</v>
      </c>
      <c r="I20" s="105">
        <v>0</v>
      </c>
      <c r="J20" s="108">
        <v>0</v>
      </c>
      <c r="K20" s="20"/>
    </row>
    <row r="21" spans="2:11" x14ac:dyDescent="0.2">
      <c r="B21" s="18"/>
      <c r="C21" s="166" t="s">
        <v>116</v>
      </c>
      <c r="D21" s="166"/>
      <c r="E21" s="166"/>
      <c r="F21" s="19"/>
      <c r="G21" s="21"/>
      <c r="H21" s="21"/>
      <c r="I21" s="22"/>
      <c r="J21" s="22"/>
      <c r="K21" s="23"/>
    </row>
    <row r="22" spans="2:11" x14ac:dyDescent="0.2">
      <c r="B22" s="24"/>
      <c r="C22" s="25"/>
      <c r="D22" s="180" t="s">
        <v>116</v>
      </c>
      <c r="E22" s="180"/>
      <c r="F22" s="19"/>
      <c r="G22" s="26"/>
      <c r="H22" s="26"/>
      <c r="I22" s="27"/>
      <c r="J22" s="27"/>
      <c r="K22" s="28"/>
    </row>
    <row r="23" spans="2:11" x14ac:dyDescent="0.2">
      <c r="B23" s="24"/>
      <c r="C23" s="25"/>
      <c r="D23" s="180" t="s">
        <v>116</v>
      </c>
      <c r="E23" s="180"/>
      <c r="F23" s="19"/>
      <c r="G23" s="26"/>
      <c r="H23" s="26"/>
      <c r="I23" s="27"/>
      <c r="J23" s="27"/>
      <c r="K23" s="28"/>
    </row>
    <row r="24" spans="2:11" x14ac:dyDescent="0.2">
      <c r="B24" s="24"/>
      <c r="C24" s="25"/>
      <c r="D24" s="180" t="s">
        <v>116</v>
      </c>
      <c r="E24" s="180"/>
      <c r="F24" s="19"/>
      <c r="G24" s="26"/>
      <c r="H24" s="26"/>
      <c r="I24" s="27"/>
      <c r="J24" s="27"/>
      <c r="K24" s="28"/>
    </row>
    <row r="25" spans="2:11" x14ac:dyDescent="0.2">
      <c r="B25" s="24"/>
      <c r="C25" s="25"/>
      <c r="D25" s="25"/>
      <c r="E25" s="29"/>
      <c r="F25" s="19"/>
      <c r="G25" s="30"/>
      <c r="H25" s="30"/>
      <c r="I25" s="31"/>
      <c r="J25" s="31"/>
      <c r="K25" s="28"/>
    </row>
    <row r="26" spans="2:11" x14ac:dyDescent="0.2">
      <c r="B26" s="18"/>
      <c r="C26" s="166" t="s">
        <v>116</v>
      </c>
      <c r="D26" s="166"/>
      <c r="E26" s="166"/>
      <c r="F26" s="19"/>
      <c r="G26" s="21"/>
      <c r="H26" s="21"/>
      <c r="I26" s="22"/>
      <c r="J26" s="22"/>
      <c r="K26" s="23"/>
    </row>
    <row r="27" spans="2:11" x14ac:dyDescent="0.2">
      <c r="B27" s="35"/>
      <c r="C27" s="181" t="s">
        <v>116</v>
      </c>
      <c r="D27" s="181"/>
      <c r="E27" s="181"/>
      <c r="F27" s="36"/>
      <c r="G27" s="41"/>
      <c r="H27" s="41"/>
      <c r="I27" s="38"/>
      <c r="J27" s="38"/>
      <c r="K27" s="39"/>
    </row>
    <row r="28" spans="2:11" x14ac:dyDescent="0.2">
      <c r="B28" s="24"/>
      <c r="C28" s="25"/>
      <c r="D28" s="25"/>
      <c r="E28" s="29"/>
      <c r="F28" s="19"/>
      <c r="G28" s="103"/>
      <c r="H28" s="103"/>
      <c r="I28" s="34"/>
      <c r="J28" s="34"/>
      <c r="K28" s="28"/>
    </row>
    <row r="29" spans="2:11" x14ac:dyDescent="0.2">
      <c r="B29" s="24"/>
      <c r="C29" s="166" t="s">
        <v>116</v>
      </c>
      <c r="D29" s="166"/>
      <c r="E29" s="166"/>
      <c r="F29" s="19"/>
      <c r="G29" s="26"/>
      <c r="H29" s="26"/>
      <c r="I29" s="42"/>
      <c r="J29" s="42"/>
      <c r="K29" s="28"/>
    </row>
    <row r="30" spans="2:11" x14ac:dyDescent="0.2">
      <c r="B30" s="24"/>
      <c r="C30" s="25"/>
      <c r="D30" s="25"/>
      <c r="E30" s="29"/>
      <c r="F30" s="19"/>
      <c r="G30" s="103"/>
      <c r="H30" s="103"/>
      <c r="I30" s="34"/>
      <c r="J30" s="34"/>
      <c r="K30" s="28"/>
    </row>
    <row r="31" spans="2:11" x14ac:dyDescent="0.2">
      <c r="B31" s="43"/>
      <c r="C31" s="182" t="s">
        <v>127</v>
      </c>
      <c r="D31" s="182"/>
      <c r="E31" s="182"/>
      <c r="F31" s="44"/>
      <c r="G31" s="45"/>
      <c r="H31" s="45"/>
      <c r="I31" s="107">
        <v>0</v>
      </c>
      <c r="J31" s="107">
        <v>0</v>
      </c>
      <c r="K31" s="46"/>
    </row>
    <row r="32" spans="2:11" x14ac:dyDescent="0.2">
      <c r="C32" s="179"/>
      <c r="D32" s="179"/>
      <c r="E32" s="179"/>
      <c r="F32" s="179"/>
      <c r="G32" s="179"/>
      <c r="H32" s="179"/>
      <c r="I32" s="179"/>
      <c r="J32" s="179"/>
      <c r="K32" s="179"/>
    </row>
    <row r="33" spans="2:11" ht="66.75" customHeight="1" x14ac:dyDescent="0.2">
      <c r="C33" s="47"/>
      <c r="D33" s="47"/>
      <c r="E33" s="48"/>
      <c r="F33" s="49"/>
      <c r="G33" s="48"/>
      <c r="H33" s="49"/>
      <c r="I33" s="49"/>
      <c r="J33" s="49"/>
    </row>
    <row r="34" spans="2:11" s="6" customFormat="1" ht="38.25" customHeight="1" x14ac:dyDescent="0.2">
      <c r="B34" s="7"/>
      <c r="C34" s="29" t="s">
        <v>116</v>
      </c>
      <c r="D34" s="29"/>
      <c r="E34" s="29"/>
      <c r="F34" s="29"/>
      <c r="G34" s="29"/>
      <c r="H34" s="29"/>
      <c r="I34" s="29"/>
      <c r="J34" s="29"/>
      <c r="K34" s="29"/>
    </row>
    <row r="35" spans="2:11" s="6" customFormat="1" x14ac:dyDescent="0.2">
      <c r="B35" s="7"/>
      <c r="C35" s="29" t="s">
        <v>116</v>
      </c>
      <c r="D35" s="29"/>
      <c r="E35" s="29"/>
      <c r="F35" s="29"/>
      <c r="G35" s="29"/>
      <c r="H35" s="29"/>
      <c r="I35" s="29"/>
      <c r="J35" s="29"/>
      <c r="K35" s="29"/>
    </row>
    <row r="36" spans="2:11" s="6" customFormat="1" x14ac:dyDescent="0.2">
      <c r="B36" s="7"/>
      <c r="C36" s="29"/>
      <c r="D36" s="129"/>
      <c r="E36" s="129"/>
      <c r="F36" s="50"/>
      <c r="G36" s="7"/>
      <c r="H36" s="176"/>
      <c r="I36" s="176"/>
      <c r="J36" s="50"/>
      <c r="K36" s="50"/>
    </row>
    <row r="37" spans="2:11" s="6" customFormat="1" x14ac:dyDescent="0.2">
      <c r="B37" s="7"/>
      <c r="C37" s="34"/>
      <c r="D37" s="177" t="s">
        <v>129</v>
      </c>
      <c r="E37" s="177"/>
      <c r="F37" s="50"/>
      <c r="G37" s="50"/>
      <c r="H37" s="177" t="s">
        <v>130</v>
      </c>
      <c r="I37" s="177"/>
      <c r="J37" s="19"/>
      <c r="K37" s="50"/>
    </row>
    <row r="38" spans="2:11" s="6" customFormat="1" ht="12" customHeight="1" x14ac:dyDescent="0.2">
      <c r="B38" s="7"/>
      <c r="C38" s="51"/>
      <c r="D38" s="178" t="s">
        <v>109</v>
      </c>
      <c r="E38" s="178"/>
      <c r="F38" s="52"/>
      <c r="G38" s="52"/>
      <c r="H38" s="178" t="s">
        <v>131</v>
      </c>
      <c r="I38" s="178"/>
      <c r="J38" s="19"/>
      <c r="K38" s="50"/>
    </row>
  </sheetData>
  <mergeCells count="28">
    <mergeCell ref="H36:I36"/>
    <mergeCell ref="H37:I37"/>
    <mergeCell ref="H38:I38"/>
    <mergeCell ref="C20:E20"/>
    <mergeCell ref="C21:E21"/>
    <mergeCell ref="D22:E22"/>
    <mergeCell ref="D23:E23"/>
    <mergeCell ref="D24:E24"/>
    <mergeCell ref="C26:E26"/>
    <mergeCell ref="C27:E27"/>
    <mergeCell ref="C29:E29"/>
    <mergeCell ref="C31:E31"/>
    <mergeCell ref="C32:K32"/>
    <mergeCell ref="D37:E37"/>
    <mergeCell ref="D38:E38"/>
    <mergeCell ref="C19:E19"/>
    <mergeCell ref="D4:I4"/>
    <mergeCell ref="D5:I5"/>
    <mergeCell ref="D6:I6"/>
    <mergeCell ref="D7:I7"/>
    <mergeCell ref="C13:D13"/>
    <mergeCell ref="E13:J13"/>
    <mergeCell ref="C14:K14"/>
    <mergeCell ref="C15:K15"/>
    <mergeCell ref="C16:E16"/>
    <mergeCell ref="C17:K17"/>
    <mergeCell ref="C18:K18"/>
    <mergeCell ref="E9:H12"/>
  </mergeCells>
  <pageMargins left="0.70866141732283472" right="0.70866141732283472" top="0.74803149606299213" bottom="0.98425196850393704" header="0.31496062992125984" footer="0.59055118110236227"/>
  <pageSetup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D22" sqref="D22"/>
    </sheetView>
  </sheetViews>
  <sheetFormatPr baseColWidth="10" defaultColWidth="11.42578125" defaultRowHeight="12" x14ac:dyDescent="0.2"/>
  <cols>
    <col min="1" max="1" width="4.85546875" style="5" customWidth="1"/>
    <col min="2" max="2" width="14.5703125" style="5" customWidth="1"/>
    <col min="3" max="3" width="18.85546875" style="5" customWidth="1"/>
    <col min="4" max="4" width="21.85546875" style="5" customWidth="1"/>
    <col min="5" max="5" width="3.42578125" style="5" customWidth="1"/>
    <col min="6" max="6" width="22.28515625" style="5" customWidth="1"/>
    <col min="7" max="7" width="29.7109375" style="5" customWidth="1"/>
    <col min="8" max="8" width="20.7109375" style="5" customWidth="1"/>
    <col min="9" max="9" width="20.85546875" style="5" customWidth="1"/>
    <col min="10" max="10" width="3.7109375" style="5" customWidth="1"/>
    <col min="11" max="13" width="15.85546875" style="7" bestFit="1" customWidth="1"/>
    <col min="14" max="14" width="13.42578125" style="7" bestFit="1" customWidth="1"/>
    <col min="15" max="16384" width="11.42578125" style="7"/>
  </cols>
  <sheetData>
    <row r="1" spans="1:17" s="6" customFormat="1" ht="6" customHeight="1" x14ac:dyDescent="0.2">
      <c r="A1" s="1"/>
      <c r="B1" s="2"/>
      <c r="C1" s="3"/>
      <c r="D1" s="4"/>
      <c r="E1" s="4"/>
      <c r="F1" s="4"/>
      <c r="G1" s="4"/>
      <c r="H1" s="4"/>
      <c r="I1" s="4"/>
      <c r="J1" s="4"/>
      <c r="K1" s="5"/>
      <c r="P1" s="7"/>
      <c r="Q1" s="7"/>
    </row>
    <row r="2" spans="1:17" ht="6" customHeight="1" x14ac:dyDescent="0.2">
      <c r="A2" s="7"/>
      <c r="B2" s="8"/>
      <c r="C2" s="7"/>
      <c r="D2" s="7"/>
      <c r="E2" s="7"/>
      <c r="F2" s="7"/>
      <c r="G2" s="7"/>
      <c r="H2" s="7"/>
      <c r="I2" s="7"/>
      <c r="J2" s="7"/>
    </row>
    <row r="3" spans="1:17" ht="6" customHeight="1" x14ac:dyDescent="0.2"/>
    <row r="4" spans="1:17" ht="14.1" customHeight="1" x14ac:dyDescent="0.2">
      <c r="B4" s="9"/>
      <c r="C4" s="167" t="s">
        <v>132</v>
      </c>
      <c r="D4" s="167"/>
      <c r="E4" s="167"/>
      <c r="F4" s="167"/>
      <c r="G4" s="167"/>
      <c r="H4" s="167"/>
      <c r="I4" s="9"/>
      <c r="J4" s="9"/>
    </row>
    <row r="5" spans="1:17" ht="14.1" customHeight="1" x14ac:dyDescent="0.2">
      <c r="B5" s="9"/>
      <c r="C5" s="167" t="s">
        <v>0</v>
      </c>
      <c r="D5" s="167"/>
      <c r="E5" s="167"/>
      <c r="F5" s="167"/>
      <c r="G5" s="167"/>
      <c r="H5" s="167"/>
      <c r="I5" s="9"/>
      <c r="J5" s="9"/>
    </row>
    <row r="6" spans="1:17" ht="14.1" customHeight="1" x14ac:dyDescent="0.2">
      <c r="B6" s="9"/>
      <c r="C6" s="167" t="s">
        <v>139</v>
      </c>
      <c r="D6" s="167"/>
      <c r="E6" s="167"/>
      <c r="F6" s="167"/>
      <c r="G6" s="167"/>
      <c r="H6" s="167"/>
      <c r="I6" s="9"/>
      <c r="J6" s="9"/>
    </row>
    <row r="7" spans="1:17" ht="14.1" customHeight="1" x14ac:dyDescent="0.2">
      <c r="B7" s="9"/>
      <c r="C7" s="167" t="s">
        <v>1</v>
      </c>
      <c r="D7" s="167"/>
      <c r="E7" s="167"/>
      <c r="F7" s="167"/>
      <c r="G7" s="167"/>
      <c r="H7" s="167"/>
      <c r="I7" s="9"/>
      <c r="J7" s="9"/>
      <c r="L7" s="113"/>
    </row>
    <row r="8" spans="1:17" ht="6" customHeight="1" x14ac:dyDescent="0.2">
      <c r="A8" s="10"/>
      <c r="B8" s="168"/>
      <c r="C8" s="168"/>
      <c r="D8" s="184"/>
      <c r="E8" s="184"/>
      <c r="F8" s="184"/>
      <c r="G8" s="184"/>
      <c r="H8" s="184"/>
      <c r="I8" s="184"/>
      <c r="J8" s="11"/>
      <c r="L8" s="113"/>
    </row>
    <row r="9" spans="1:17" ht="20.100000000000001" customHeight="1" x14ac:dyDescent="0.2">
      <c r="A9" s="10"/>
      <c r="B9" s="12" t="s">
        <v>2</v>
      </c>
      <c r="C9" s="185" t="s">
        <v>128</v>
      </c>
      <c r="D9" s="185"/>
      <c r="E9" s="185"/>
      <c r="F9" s="185"/>
      <c r="G9" s="185"/>
      <c r="H9" s="185"/>
      <c r="I9" s="96"/>
      <c r="J9" s="11"/>
      <c r="L9" s="113"/>
    </row>
    <row r="10" spans="1:17" ht="5.0999999999999996" customHeight="1" x14ac:dyDescent="0.2">
      <c r="A10" s="13"/>
      <c r="B10" s="170"/>
      <c r="C10" s="170"/>
      <c r="D10" s="170"/>
      <c r="E10" s="170"/>
      <c r="F10" s="170"/>
      <c r="G10" s="170"/>
      <c r="H10" s="170"/>
      <c r="I10" s="170"/>
      <c r="J10" s="170"/>
      <c r="L10" s="113"/>
    </row>
    <row r="11" spans="1:17" ht="3" customHeight="1" x14ac:dyDescent="0.2">
      <c r="A11" s="13"/>
      <c r="B11" s="170"/>
      <c r="C11" s="170"/>
      <c r="D11" s="170"/>
      <c r="E11" s="170"/>
      <c r="F11" s="170"/>
      <c r="G11" s="170"/>
      <c r="H11" s="170"/>
      <c r="I11" s="170"/>
      <c r="J11" s="170"/>
      <c r="L11" s="113"/>
    </row>
    <row r="12" spans="1:17" ht="30" customHeight="1" x14ac:dyDescent="0.2">
      <c r="A12" s="157"/>
      <c r="B12" s="171" t="s">
        <v>3</v>
      </c>
      <c r="C12" s="171"/>
      <c r="D12" s="171"/>
      <c r="E12" s="158"/>
      <c r="F12" s="159" t="s">
        <v>4</v>
      </c>
      <c r="G12" s="159" t="s">
        <v>5</v>
      </c>
      <c r="H12" s="158" t="s">
        <v>6</v>
      </c>
      <c r="I12" s="158" t="s">
        <v>7</v>
      </c>
      <c r="J12" s="160"/>
      <c r="L12" s="113"/>
    </row>
    <row r="13" spans="1:17" ht="3" customHeight="1" x14ac:dyDescent="0.2">
      <c r="A13" s="14"/>
      <c r="B13" s="170"/>
      <c r="C13" s="170"/>
      <c r="D13" s="170"/>
      <c r="E13" s="170"/>
      <c r="F13" s="170"/>
      <c r="G13" s="170"/>
      <c r="H13" s="170"/>
      <c r="I13" s="170"/>
      <c r="J13" s="172"/>
      <c r="L13" s="113"/>
    </row>
    <row r="14" spans="1:17" ht="9.9499999999999993" customHeight="1" x14ac:dyDescent="0.2">
      <c r="A14" s="15"/>
      <c r="B14" s="173"/>
      <c r="C14" s="173"/>
      <c r="D14" s="173"/>
      <c r="E14" s="173"/>
      <c r="F14" s="173"/>
      <c r="G14" s="173"/>
      <c r="H14" s="173"/>
      <c r="I14" s="173"/>
      <c r="J14" s="174"/>
      <c r="L14" s="113"/>
    </row>
    <row r="15" spans="1:17" x14ac:dyDescent="0.2">
      <c r="A15" s="15"/>
      <c r="B15" s="166" t="s">
        <v>8</v>
      </c>
      <c r="C15" s="166"/>
      <c r="D15" s="166"/>
      <c r="E15" s="16"/>
      <c r="F15" s="16"/>
      <c r="G15" s="16"/>
      <c r="H15" s="16"/>
      <c r="I15" s="16"/>
      <c r="J15" s="17"/>
    </row>
    <row r="16" spans="1:17" x14ac:dyDescent="0.2">
      <c r="A16" s="18"/>
      <c r="B16" s="179" t="s">
        <v>9</v>
      </c>
      <c r="C16" s="179"/>
      <c r="D16" s="179"/>
      <c r="E16" s="19"/>
      <c r="F16" s="19"/>
      <c r="G16" s="19"/>
      <c r="H16" s="19"/>
      <c r="I16" s="19"/>
      <c r="J16" s="20"/>
    </row>
    <row r="17" spans="1:12" x14ac:dyDescent="0.2">
      <c r="A17" s="18"/>
      <c r="B17" s="166" t="s">
        <v>10</v>
      </c>
      <c r="C17" s="166"/>
      <c r="D17" s="166"/>
      <c r="E17" s="19"/>
      <c r="F17" s="21"/>
      <c r="G17" s="21"/>
      <c r="H17" s="22">
        <f>SUM(H18:H23)</f>
        <v>37750688</v>
      </c>
      <c r="I17" s="22">
        <f>SUM(I18:I23)</f>
        <v>8488274</v>
      </c>
      <c r="J17" s="23"/>
      <c r="K17" s="127"/>
    </row>
    <row r="18" spans="1:12" x14ac:dyDescent="0.2">
      <c r="A18" s="24"/>
      <c r="B18" s="25"/>
      <c r="C18" s="180" t="s">
        <v>11</v>
      </c>
      <c r="D18" s="180"/>
      <c r="E18" s="19"/>
      <c r="F18" s="26" t="s">
        <v>118</v>
      </c>
      <c r="G18" s="150" t="s">
        <v>119</v>
      </c>
      <c r="H18" s="27">
        <f>ROUND(9785138.56,0)</f>
        <v>9785139</v>
      </c>
      <c r="I18" s="27">
        <v>0</v>
      </c>
      <c r="J18" s="28"/>
      <c r="K18" s="145"/>
      <c r="L18" s="127"/>
    </row>
    <row r="19" spans="1:12" x14ac:dyDescent="0.2">
      <c r="A19" s="24"/>
      <c r="B19" s="25"/>
      <c r="C19" s="180" t="s">
        <v>12</v>
      </c>
      <c r="D19" s="180"/>
      <c r="E19" s="19"/>
      <c r="F19" s="26" t="s">
        <v>118</v>
      </c>
      <c r="G19" s="150" t="s">
        <v>120</v>
      </c>
      <c r="H19" s="27">
        <f>ROUND(21377919.55,0)</f>
        <v>21377920</v>
      </c>
      <c r="I19" s="27">
        <v>0</v>
      </c>
      <c r="J19" s="28"/>
      <c r="K19" s="145"/>
    </row>
    <row r="20" spans="1:12" x14ac:dyDescent="0.2">
      <c r="A20" s="24"/>
      <c r="B20" s="25"/>
      <c r="C20" s="180" t="s">
        <v>13</v>
      </c>
      <c r="D20" s="180"/>
      <c r="E20" s="19"/>
      <c r="F20" s="26" t="s">
        <v>118</v>
      </c>
      <c r="G20" s="150" t="s">
        <v>121</v>
      </c>
      <c r="H20" s="27">
        <f>ROUND(6587629.42,0)</f>
        <v>6587629</v>
      </c>
      <c r="I20" s="27">
        <f>ROUND(1800206.16,0)</f>
        <v>1800206</v>
      </c>
      <c r="J20" s="28"/>
      <c r="K20" s="145"/>
    </row>
    <row r="21" spans="1:12" x14ac:dyDescent="0.2">
      <c r="A21" s="24"/>
      <c r="B21" s="25"/>
      <c r="C21" s="149"/>
      <c r="D21" s="149"/>
      <c r="E21" s="19"/>
      <c r="F21" s="26" t="s">
        <v>118</v>
      </c>
      <c r="G21" s="150" t="s">
        <v>133</v>
      </c>
      <c r="H21" s="27">
        <v>0</v>
      </c>
      <c r="I21" s="27">
        <v>546000</v>
      </c>
      <c r="J21" s="28"/>
      <c r="K21" s="145"/>
    </row>
    <row r="22" spans="1:12" x14ac:dyDescent="0.2">
      <c r="A22" s="24"/>
      <c r="B22" s="25"/>
      <c r="C22" s="149"/>
      <c r="D22" s="149"/>
      <c r="E22" s="19"/>
      <c r="F22" s="26" t="s">
        <v>118</v>
      </c>
      <c r="G22" s="150" t="s">
        <v>134</v>
      </c>
      <c r="H22" s="27">
        <v>0</v>
      </c>
      <c r="I22" s="27">
        <f>ROUND(5732567.51,0)</f>
        <v>5732568</v>
      </c>
      <c r="J22" s="28"/>
      <c r="K22" s="145"/>
    </row>
    <row r="23" spans="1:12" x14ac:dyDescent="0.2">
      <c r="A23" s="24"/>
      <c r="B23" s="25"/>
      <c r="C23" s="149"/>
      <c r="D23" s="149"/>
      <c r="E23" s="19"/>
      <c r="F23" s="26" t="s">
        <v>118</v>
      </c>
      <c r="G23" s="150" t="s">
        <v>135</v>
      </c>
      <c r="H23" s="27">
        <v>0</v>
      </c>
      <c r="I23" s="27">
        <v>409500</v>
      </c>
      <c r="J23" s="28"/>
      <c r="K23" s="145"/>
    </row>
    <row r="24" spans="1:12" x14ac:dyDescent="0.2">
      <c r="A24" s="24"/>
      <c r="B24" s="25"/>
      <c r="C24" s="149"/>
      <c r="D24" s="149"/>
      <c r="E24" s="19"/>
      <c r="F24" s="26"/>
      <c r="G24" s="26"/>
      <c r="H24" s="27"/>
      <c r="I24" s="27"/>
      <c r="J24" s="28"/>
      <c r="K24" s="145"/>
    </row>
    <row r="25" spans="1:12" x14ac:dyDescent="0.2">
      <c r="A25" s="24"/>
      <c r="B25" s="25"/>
      <c r="C25" s="25"/>
      <c r="D25" s="29"/>
      <c r="E25" s="19"/>
      <c r="F25" s="30"/>
      <c r="G25" s="30"/>
      <c r="H25" s="31"/>
      <c r="I25" s="31"/>
      <c r="J25" s="28"/>
      <c r="K25" s="145"/>
    </row>
    <row r="26" spans="1:12" x14ac:dyDescent="0.2">
      <c r="A26" s="18"/>
      <c r="B26" s="166" t="s">
        <v>14</v>
      </c>
      <c r="C26" s="166"/>
      <c r="D26" s="166"/>
      <c r="E26" s="19"/>
      <c r="F26" s="21"/>
      <c r="G26" s="21"/>
      <c r="H26" s="22">
        <f>SUM(H27:H30)</f>
        <v>0</v>
      </c>
      <c r="I26" s="22">
        <f>SUM(I27:I30)</f>
        <v>0</v>
      </c>
      <c r="J26" s="23"/>
    </row>
    <row r="27" spans="1:12" x14ac:dyDescent="0.2">
      <c r="A27" s="24"/>
      <c r="B27" s="25"/>
      <c r="C27" s="180" t="s">
        <v>15</v>
      </c>
      <c r="D27" s="180"/>
      <c r="E27" s="19"/>
      <c r="F27" s="26"/>
      <c r="G27" s="26"/>
      <c r="H27" s="27">
        <v>0</v>
      </c>
      <c r="I27" s="27">
        <v>0</v>
      </c>
      <c r="J27" s="28"/>
    </row>
    <row r="28" spans="1:12" x14ac:dyDescent="0.2">
      <c r="A28" s="24"/>
      <c r="B28" s="25"/>
      <c r="C28" s="180" t="s">
        <v>16</v>
      </c>
      <c r="D28" s="180"/>
      <c r="E28" s="78"/>
      <c r="F28" s="79"/>
      <c r="G28" s="26"/>
      <c r="H28" s="27">
        <v>0</v>
      </c>
      <c r="I28" s="27">
        <v>0</v>
      </c>
      <c r="J28" s="28"/>
    </row>
    <row r="29" spans="1:12" x14ac:dyDescent="0.2">
      <c r="A29" s="24"/>
      <c r="B29" s="25"/>
      <c r="C29" s="180" t="s">
        <v>12</v>
      </c>
      <c r="D29" s="180"/>
      <c r="E29" s="78"/>
      <c r="F29" s="79"/>
      <c r="G29" s="26"/>
      <c r="H29" s="27">
        <v>0</v>
      </c>
      <c r="I29" s="27">
        <v>0</v>
      </c>
      <c r="J29" s="28"/>
    </row>
    <row r="30" spans="1:12" x14ac:dyDescent="0.2">
      <c r="A30" s="24"/>
      <c r="B30" s="8"/>
      <c r="C30" s="180" t="s">
        <v>13</v>
      </c>
      <c r="D30" s="180"/>
      <c r="E30" s="19"/>
      <c r="F30" s="26"/>
      <c r="G30" s="26"/>
      <c r="H30" s="32">
        <v>0</v>
      </c>
      <c r="I30" s="32">
        <v>0</v>
      </c>
      <c r="J30" s="28"/>
    </row>
    <row r="31" spans="1:12" x14ac:dyDescent="0.2">
      <c r="A31" s="24"/>
      <c r="B31" s="25"/>
      <c r="C31" s="25"/>
      <c r="D31" s="29"/>
      <c r="E31" s="19"/>
      <c r="F31" s="33"/>
      <c r="G31" s="33"/>
      <c r="H31" s="34"/>
      <c r="I31" s="34"/>
      <c r="J31" s="28"/>
    </row>
    <row r="32" spans="1:12" x14ac:dyDescent="0.2">
      <c r="A32" s="35"/>
      <c r="B32" s="181" t="s">
        <v>17</v>
      </c>
      <c r="C32" s="181"/>
      <c r="D32" s="181"/>
      <c r="E32" s="36"/>
      <c r="F32" s="37"/>
      <c r="G32" s="37"/>
      <c r="H32" s="38">
        <f>H17+H26</f>
        <v>37750688</v>
      </c>
      <c r="I32" s="38">
        <f>I17+I26</f>
        <v>8488274</v>
      </c>
      <c r="J32" s="39"/>
    </row>
    <row r="33" spans="1:14" x14ac:dyDescent="0.2">
      <c r="A33" s="18"/>
      <c r="B33" s="25"/>
      <c r="C33" s="25"/>
      <c r="D33" s="40"/>
      <c r="E33" s="19"/>
      <c r="F33" s="33"/>
      <c r="G33" s="33"/>
      <c r="H33" s="34"/>
      <c r="I33" s="34"/>
      <c r="J33" s="23"/>
    </row>
    <row r="34" spans="1:14" x14ac:dyDescent="0.2">
      <c r="A34" s="18"/>
      <c r="B34" s="179" t="s">
        <v>18</v>
      </c>
      <c r="C34" s="179"/>
      <c r="D34" s="179"/>
      <c r="E34" s="19"/>
      <c r="F34" s="33"/>
      <c r="G34" s="33"/>
      <c r="H34" s="34"/>
      <c r="I34" s="34"/>
      <c r="J34" s="23"/>
      <c r="K34" s="127"/>
    </row>
    <row r="35" spans="1:14" x14ac:dyDescent="0.2">
      <c r="A35" s="18"/>
      <c r="B35" s="166" t="s">
        <v>10</v>
      </c>
      <c r="C35" s="166"/>
      <c r="D35" s="166"/>
      <c r="E35" s="19"/>
      <c r="F35" s="21"/>
      <c r="G35" s="21"/>
      <c r="H35" s="22">
        <f>SUM(H36:H41)</f>
        <v>2585670383</v>
      </c>
      <c r="I35" s="22">
        <f>SUM(I36:I41)</f>
        <v>2597378900</v>
      </c>
      <c r="J35" s="23"/>
      <c r="K35" s="127"/>
    </row>
    <row r="36" spans="1:14" x14ac:dyDescent="0.2">
      <c r="A36" s="24"/>
      <c r="B36" s="25"/>
      <c r="C36" s="180" t="s">
        <v>11</v>
      </c>
      <c r="D36" s="180"/>
      <c r="E36" s="19"/>
      <c r="F36" s="26" t="s">
        <v>118</v>
      </c>
      <c r="G36" s="150" t="s">
        <v>119</v>
      </c>
      <c r="H36" s="116">
        <f>ROUND(1734606723.05,0)</f>
        <v>1734606723</v>
      </c>
      <c r="I36" s="116">
        <v>0</v>
      </c>
      <c r="J36" s="117"/>
      <c r="K36" s="144"/>
      <c r="L36" s="145"/>
      <c r="M36" s="145"/>
      <c r="N36" s="145"/>
    </row>
    <row r="37" spans="1:14" x14ac:dyDescent="0.2">
      <c r="A37" s="24"/>
      <c r="B37" s="8"/>
      <c r="C37" s="180" t="s">
        <v>12</v>
      </c>
      <c r="D37" s="180"/>
      <c r="E37" s="8"/>
      <c r="F37" s="26" t="s">
        <v>118</v>
      </c>
      <c r="G37" s="151" t="s">
        <v>120</v>
      </c>
      <c r="H37" s="116">
        <f>ROUND(608759032.58,0)</f>
        <v>608759033</v>
      </c>
      <c r="I37" s="116">
        <v>0</v>
      </c>
      <c r="J37" s="117"/>
      <c r="K37" s="144"/>
      <c r="L37" s="145"/>
      <c r="M37" s="145"/>
      <c r="N37" s="145"/>
    </row>
    <row r="38" spans="1:14" x14ac:dyDescent="0.2">
      <c r="A38" s="24"/>
      <c r="B38" s="8"/>
      <c r="C38" s="180" t="s">
        <v>13</v>
      </c>
      <c r="D38" s="180"/>
      <c r="E38" s="8"/>
      <c r="F38" s="26" t="s">
        <v>118</v>
      </c>
      <c r="G38" s="151" t="s">
        <v>121</v>
      </c>
      <c r="H38" s="116">
        <f>ROUND(242304626.91,0)</f>
        <v>242304627</v>
      </c>
      <c r="I38" s="116">
        <f>ROUND(242304626.91,0)</f>
        <v>242304627</v>
      </c>
      <c r="J38" s="117"/>
      <c r="K38" s="144"/>
      <c r="L38" s="145"/>
      <c r="M38" s="145"/>
      <c r="N38" s="145"/>
    </row>
    <row r="39" spans="1:14" x14ac:dyDescent="0.2">
      <c r="A39" s="24"/>
      <c r="B39" s="8"/>
      <c r="C39" s="149"/>
      <c r="D39" s="149"/>
      <c r="E39" s="8"/>
      <c r="F39" s="26" t="s">
        <v>118</v>
      </c>
      <c r="G39" s="150" t="s">
        <v>133</v>
      </c>
      <c r="H39" s="116">
        <v>0</v>
      </c>
      <c r="I39" s="116">
        <v>998810000</v>
      </c>
      <c r="J39" s="117"/>
      <c r="K39" s="144"/>
      <c r="L39" s="145"/>
      <c r="M39" s="145"/>
      <c r="N39" s="145"/>
    </row>
    <row r="40" spans="1:14" x14ac:dyDescent="0.2">
      <c r="A40" s="24"/>
      <c r="B40" s="8"/>
      <c r="C40" s="149"/>
      <c r="D40" s="149"/>
      <c r="E40" s="8"/>
      <c r="F40" s="26" t="s">
        <v>118</v>
      </c>
      <c r="G40" s="150" t="s">
        <v>134</v>
      </c>
      <c r="H40" s="116">
        <v>0</v>
      </c>
      <c r="I40" s="116">
        <f>ROUND(607156773.27,0)</f>
        <v>607156773</v>
      </c>
      <c r="J40" s="117"/>
      <c r="K40" s="144"/>
      <c r="L40" s="145"/>
      <c r="M40" s="145"/>
      <c r="N40" s="145"/>
    </row>
    <row r="41" spans="1:14" x14ac:dyDescent="0.2">
      <c r="A41" s="24"/>
      <c r="B41" s="8"/>
      <c r="C41" s="149"/>
      <c r="D41" s="149"/>
      <c r="E41" s="8"/>
      <c r="F41" s="26" t="s">
        <v>118</v>
      </c>
      <c r="G41" s="150" t="s">
        <v>135</v>
      </c>
      <c r="H41" s="116">
        <v>0</v>
      </c>
      <c r="I41" s="116">
        <v>749107500</v>
      </c>
      <c r="J41" s="117"/>
      <c r="K41" s="144"/>
      <c r="L41" s="145"/>
      <c r="M41" s="145"/>
      <c r="N41" s="145"/>
    </row>
    <row r="42" spans="1:14" x14ac:dyDescent="0.2">
      <c r="A42" s="24"/>
      <c r="B42" s="25"/>
      <c r="C42" s="25"/>
      <c r="D42" s="29"/>
      <c r="E42" s="19"/>
      <c r="F42" s="33"/>
      <c r="G42" s="33"/>
      <c r="H42" s="34"/>
      <c r="I42" s="112"/>
      <c r="J42" s="28"/>
      <c r="K42" s="144"/>
      <c r="L42" s="145"/>
      <c r="M42" s="145"/>
      <c r="N42" s="145"/>
    </row>
    <row r="43" spans="1:14" x14ac:dyDescent="0.2">
      <c r="A43" s="18"/>
      <c r="B43" s="166" t="s">
        <v>14</v>
      </c>
      <c r="C43" s="166"/>
      <c r="D43" s="166"/>
      <c r="E43" s="19"/>
      <c r="F43" s="21"/>
      <c r="G43" s="21"/>
      <c r="H43" s="22">
        <f>SUM(H44:H47)</f>
        <v>0</v>
      </c>
      <c r="I43" s="22">
        <f>SUM(I44:I47)</f>
        <v>0</v>
      </c>
      <c r="J43" s="23"/>
    </row>
    <row r="44" spans="1:14" x14ac:dyDescent="0.2">
      <c r="A44" s="24"/>
      <c r="B44" s="25"/>
      <c r="C44" s="180" t="s">
        <v>15</v>
      </c>
      <c r="D44" s="180"/>
      <c r="E44" s="19"/>
      <c r="F44" s="26"/>
      <c r="G44" s="26"/>
      <c r="H44" s="27">
        <v>0</v>
      </c>
      <c r="I44" s="27">
        <v>0</v>
      </c>
      <c r="J44" s="28"/>
    </row>
    <row r="45" spans="1:14" x14ac:dyDescent="0.2">
      <c r="A45" s="24"/>
      <c r="B45" s="25"/>
      <c r="C45" s="180" t="s">
        <v>16</v>
      </c>
      <c r="D45" s="180"/>
      <c r="E45" s="19"/>
      <c r="F45" s="26"/>
      <c r="G45" s="26"/>
      <c r="H45" s="27">
        <v>0</v>
      </c>
      <c r="I45" s="27">
        <v>0</v>
      </c>
      <c r="J45" s="28"/>
    </row>
    <row r="46" spans="1:14" x14ac:dyDescent="0.2">
      <c r="A46" s="24"/>
      <c r="B46" s="25"/>
      <c r="C46" s="180" t="s">
        <v>12</v>
      </c>
      <c r="D46" s="180"/>
      <c r="E46" s="19"/>
      <c r="F46" s="26"/>
      <c r="G46" s="26"/>
      <c r="H46" s="27">
        <v>0</v>
      </c>
      <c r="I46" s="27">
        <v>0</v>
      </c>
      <c r="J46" s="28"/>
    </row>
    <row r="47" spans="1:14" x14ac:dyDescent="0.2">
      <c r="A47" s="24"/>
      <c r="B47" s="19"/>
      <c r="C47" s="180" t="s">
        <v>13</v>
      </c>
      <c r="D47" s="180"/>
      <c r="E47" s="19"/>
      <c r="F47" s="26"/>
      <c r="G47" s="26"/>
      <c r="H47" s="27">
        <v>0</v>
      </c>
      <c r="I47" s="27">
        <v>0</v>
      </c>
      <c r="J47" s="28"/>
    </row>
    <row r="48" spans="1:14" x14ac:dyDescent="0.2">
      <c r="A48" s="24"/>
      <c r="B48" s="19"/>
      <c r="C48" s="19"/>
      <c r="D48" s="29"/>
      <c r="E48" s="19"/>
      <c r="F48" s="33"/>
      <c r="G48" s="33"/>
      <c r="H48" s="34"/>
      <c r="I48" s="34"/>
      <c r="J48" s="28"/>
    </row>
    <row r="49" spans="1:12" x14ac:dyDescent="0.2">
      <c r="A49" s="35"/>
      <c r="B49" s="181" t="s">
        <v>19</v>
      </c>
      <c r="C49" s="181"/>
      <c r="D49" s="181"/>
      <c r="E49" s="36"/>
      <c r="F49" s="41"/>
      <c r="G49" s="41"/>
      <c r="H49" s="38">
        <f>+H35+H43</f>
        <v>2585670383</v>
      </c>
      <c r="I49" s="118">
        <f>+I35+I43</f>
        <v>2597378900</v>
      </c>
      <c r="J49" s="39"/>
      <c r="K49" s="128"/>
    </row>
    <row r="50" spans="1:12" x14ac:dyDescent="0.2">
      <c r="A50" s="24"/>
      <c r="B50" s="25"/>
      <c r="C50" s="25"/>
      <c r="D50" s="29"/>
      <c r="E50" s="19"/>
      <c r="F50" s="33"/>
      <c r="G50" s="33"/>
      <c r="H50" s="34"/>
      <c r="I50" s="34"/>
      <c r="J50" s="28"/>
    </row>
    <row r="51" spans="1:12" x14ac:dyDescent="0.2">
      <c r="A51" s="24"/>
      <c r="B51" s="166" t="s">
        <v>20</v>
      </c>
      <c r="C51" s="166"/>
      <c r="D51" s="166"/>
      <c r="E51" s="19"/>
      <c r="F51" s="26"/>
      <c r="G51" s="26"/>
      <c r="H51" s="42">
        <v>1714350814</v>
      </c>
      <c r="I51" s="119">
        <f>ROUND((3749445309.18-8488274-2597378900.18),0)</f>
        <v>1143578135</v>
      </c>
      <c r="J51" s="28"/>
      <c r="L51" s="7" t="s">
        <v>116</v>
      </c>
    </row>
    <row r="52" spans="1:12" x14ac:dyDescent="0.2">
      <c r="A52" s="24"/>
      <c r="B52" s="25"/>
      <c r="C52" s="25"/>
      <c r="D52" s="29"/>
      <c r="E52" s="19"/>
      <c r="F52" s="33"/>
      <c r="G52" s="33"/>
      <c r="H52" s="34"/>
      <c r="I52" s="34"/>
      <c r="J52" s="28"/>
    </row>
    <row r="53" spans="1:12" x14ac:dyDescent="0.2">
      <c r="A53" s="43"/>
      <c r="B53" s="182" t="s">
        <v>21</v>
      </c>
      <c r="C53" s="182"/>
      <c r="D53" s="182"/>
      <c r="E53" s="44"/>
      <c r="F53" s="45"/>
      <c r="G53" s="45"/>
      <c r="H53" s="97">
        <f>H32+H49+H51</f>
        <v>4337771885</v>
      </c>
      <c r="I53" s="120">
        <f>I32+I49+I51</f>
        <v>3749445309</v>
      </c>
      <c r="J53" s="46"/>
    </row>
    <row r="54" spans="1:12" x14ac:dyDescent="0.2">
      <c r="B54" s="179"/>
      <c r="C54" s="179"/>
      <c r="D54" s="179"/>
      <c r="E54" s="179"/>
      <c r="F54" s="179"/>
      <c r="G54" s="179"/>
      <c r="H54" s="179"/>
      <c r="I54" s="179"/>
      <c r="J54" s="179"/>
    </row>
    <row r="55" spans="1:12" x14ac:dyDescent="0.2">
      <c r="B55" s="47"/>
      <c r="C55" s="47"/>
      <c r="D55" s="48"/>
      <c r="E55" s="49"/>
      <c r="F55" s="48"/>
      <c r="G55" s="49"/>
      <c r="H55" s="49"/>
      <c r="I55" s="49"/>
    </row>
    <row r="56" spans="1:12" s="6" customFormat="1" x14ac:dyDescent="0.2">
      <c r="A56" s="7"/>
      <c r="B56" s="180" t="s">
        <v>22</v>
      </c>
      <c r="C56" s="180"/>
      <c r="D56" s="180"/>
      <c r="E56" s="180"/>
      <c r="F56" s="180"/>
      <c r="G56" s="180"/>
      <c r="H56" s="180"/>
      <c r="I56" s="180"/>
      <c r="J56" s="180"/>
    </row>
    <row r="57" spans="1:12" s="6" customFormat="1" x14ac:dyDescent="0.2">
      <c r="A57" s="7"/>
      <c r="B57" s="106"/>
      <c r="C57" s="106"/>
      <c r="D57" s="106"/>
      <c r="E57" s="106"/>
      <c r="F57" s="106"/>
      <c r="G57" s="106"/>
      <c r="H57" s="106"/>
      <c r="I57" s="106"/>
      <c r="J57" s="106"/>
    </row>
    <row r="58" spans="1:12" s="6" customFormat="1" x14ac:dyDescent="0.2">
      <c r="A58" s="7"/>
      <c r="B58" s="106"/>
      <c r="C58" s="106"/>
      <c r="D58" s="106"/>
      <c r="E58" s="106"/>
      <c r="F58" s="106"/>
      <c r="G58" s="106"/>
      <c r="H58" s="106"/>
      <c r="I58" s="106"/>
      <c r="J58" s="106"/>
    </row>
    <row r="59" spans="1:12" s="6" customFormat="1" x14ac:dyDescent="0.2">
      <c r="A59" s="7"/>
      <c r="B59" s="106"/>
      <c r="C59" s="106"/>
      <c r="D59" s="106"/>
      <c r="E59" s="106"/>
      <c r="F59" s="106"/>
      <c r="G59" s="106"/>
      <c r="H59" s="106"/>
      <c r="I59" s="106"/>
      <c r="J59" s="106"/>
    </row>
    <row r="60" spans="1:12" s="6" customFormat="1" x14ac:dyDescent="0.2">
      <c r="A60" s="7"/>
      <c r="B60" s="121"/>
      <c r="C60" s="121"/>
      <c r="D60" s="121"/>
      <c r="E60" s="121"/>
      <c r="F60" s="121"/>
      <c r="G60" s="121"/>
      <c r="H60" s="121"/>
      <c r="I60" s="121"/>
      <c r="J60" s="121"/>
    </row>
    <row r="61" spans="1:12" s="6" customFormat="1" x14ac:dyDescent="0.2">
      <c r="A61" s="7"/>
      <c r="B61" s="29"/>
      <c r="C61" s="186"/>
      <c r="D61" s="186"/>
      <c r="E61" s="50"/>
      <c r="F61" s="7"/>
      <c r="G61" s="122"/>
      <c r="H61" s="122"/>
      <c r="I61" s="50"/>
      <c r="J61" s="50"/>
    </row>
    <row r="62" spans="1:12" s="6" customFormat="1" x14ac:dyDescent="0.2">
      <c r="A62" s="7"/>
      <c r="B62" s="129"/>
      <c r="C62" s="129"/>
      <c r="D62" s="130"/>
      <c r="E62" s="50"/>
      <c r="F62" s="50"/>
      <c r="G62" s="187"/>
      <c r="H62" s="187"/>
      <c r="I62" s="19"/>
      <c r="J62" s="50"/>
    </row>
    <row r="63" spans="1:12" s="6" customFormat="1" ht="12" customHeight="1" x14ac:dyDescent="0.2">
      <c r="A63" s="7"/>
      <c r="B63" s="177" t="s">
        <v>129</v>
      </c>
      <c r="C63" s="177"/>
      <c r="D63" s="177"/>
      <c r="E63" s="52"/>
      <c r="F63" s="52"/>
      <c r="G63" s="177" t="s">
        <v>130</v>
      </c>
      <c r="H63" s="177"/>
      <c r="I63" s="19"/>
      <c r="J63" s="50"/>
    </row>
    <row r="64" spans="1:12" x14ac:dyDescent="0.2">
      <c r="B64" s="178" t="s">
        <v>109</v>
      </c>
      <c r="C64" s="178"/>
      <c r="D64" s="178"/>
      <c r="G64" s="183" t="s">
        <v>131</v>
      </c>
      <c r="H64" s="183"/>
    </row>
  </sheetData>
  <mergeCells count="45">
    <mergeCell ref="G63:H63"/>
    <mergeCell ref="B53:D53"/>
    <mergeCell ref="B54:J54"/>
    <mergeCell ref="B56:J56"/>
    <mergeCell ref="C61:D61"/>
    <mergeCell ref="G62:H62"/>
    <mergeCell ref="C30:D30"/>
    <mergeCell ref="B51:D51"/>
    <mergeCell ref="B34:D34"/>
    <mergeCell ref="B35:D35"/>
    <mergeCell ref="C36:D36"/>
    <mergeCell ref="C37:D37"/>
    <mergeCell ref="C38:D38"/>
    <mergeCell ref="B43:D43"/>
    <mergeCell ref="C44:D44"/>
    <mergeCell ref="C45:D45"/>
    <mergeCell ref="C46:D46"/>
    <mergeCell ref="C47:D47"/>
    <mergeCell ref="B49:D49"/>
    <mergeCell ref="C20:D20"/>
    <mergeCell ref="B26:D26"/>
    <mergeCell ref="C27:D27"/>
    <mergeCell ref="C28:D28"/>
    <mergeCell ref="C29:D29"/>
    <mergeCell ref="B15:D15"/>
    <mergeCell ref="B16:D16"/>
    <mergeCell ref="B17:D17"/>
    <mergeCell ref="C18:D18"/>
    <mergeCell ref="C19:D19"/>
    <mergeCell ref="G64:H64"/>
    <mergeCell ref="B63:D63"/>
    <mergeCell ref="B64:D64"/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H9"/>
    <mergeCell ref="B32:D32"/>
  </mergeCells>
  <printOptions horizontalCentered="1"/>
  <pageMargins left="0.59055118110236227" right="0.59055118110236227" top="0.31496062992125984" bottom="0.46" header="0.43307086614173229" footer="0.33"/>
  <pageSetup scale="7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showGridLines="0" topLeftCell="A7" workbookViewId="0">
      <selection activeCell="L16" sqref="L16"/>
    </sheetView>
  </sheetViews>
  <sheetFormatPr baseColWidth="10" defaultColWidth="11.42578125" defaultRowHeight="14.25" x14ac:dyDescent="0.2"/>
  <cols>
    <col min="1" max="1" width="3" style="54" customWidth="1"/>
    <col min="2" max="2" width="18.5703125" style="54" customWidth="1"/>
    <col min="3" max="3" width="15.42578125" style="54" customWidth="1"/>
    <col min="4" max="7" width="11.42578125" style="54"/>
    <col min="8" max="8" width="13.42578125" style="54" customWidth="1"/>
    <col min="9" max="9" width="10" style="54" customWidth="1"/>
    <col min="10" max="10" width="1.5703125" style="54" customWidth="1"/>
    <col min="11" max="11" width="17.140625" style="146" bestFit="1" customWidth="1"/>
    <col min="12" max="12" width="11.42578125" style="54"/>
    <col min="13" max="13" width="16.140625" style="54" bestFit="1" customWidth="1"/>
    <col min="14" max="16384" width="11.42578125" style="54"/>
  </cols>
  <sheetData>
    <row r="1" spans="1:10" x14ac:dyDescent="0.2">
      <c r="A1" s="53"/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2">
      <c r="A2" s="53"/>
      <c r="B2" s="188" t="s">
        <v>132</v>
      </c>
      <c r="C2" s="188"/>
      <c r="D2" s="188"/>
      <c r="E2" s="188"/>
      <c r="F2" s="188"/>
      <c r="G2" s="188"/>
      <c r="H2" s="188"/>
      <c r="I2" s="188"/>
      <c r="J2" s="53"/>
    </row>
    <row r="3" spans="1:10" x14ac:dyDescent="0.2">
      <c r="A3" s="53"/>
      <c r="B3" s="188" t="s">
        <v>110</v>
      </c>
      <c r="C3" s="188"/>
      <c r="D3" s="188"/>
      <c r="E3" s="188"/>
      <c r="F3" s="188"/>
      <c r="G3" s="188"/>
      <c r="H3" s="188"/>
      <c r="I3" s="188"/>
      <c r="J3" s="53"/>
    </row>
    <row r="4" spans="1:10" x14ac:dyDescent="0.2">
      <c r="A4" s="53"/>
      <c r="B4" s="188" t="s">
        <v>23</v>
      </c>
      <c r="C4" s="188"/>
      <c r="D4" s="188"/>
      <c r="E4" s="188"/>
      <c r="F4" s="188"/>
      <c r="G4" s="188"/>
      <c r="H4" s="188"/>
      <c r="I4" s="188"/>
      <c r="J4" s="53"/>
    </row>
    <row r="5" spans="1:10" x14ac:dyDescent="0.2">
      <c r="A5" s="53"/>
      <c r="B5" s="188" t="s">
        <v>139</v>
      </c>
      <c r="C5" s="188"/>
      <c r="D5" s="188"/>
      <c r="E5" s="188"/>
      <c r="F5" s="188"/>
      <c r="G5" s="188"/>
      <c r="H5" s="188"/>
      <c r="I5" s="188"/>
      <c r="J5" s="53"/>
    </row>
    <row r="6" spans="1:10" x14ac:dyDescent="0.2">
      <c r="A6" s="53"/>
      <c r="B6" s="110"/>
      <c r="C6" s="110"/>
      <c r="D6" s="110"/>
      <c r="E6" s="110"/>
      <c r="F6" s="110"/>
      <c r="G6" s="110"/>
      <c r="H6" s="110"/>
      <c r="I6" s="110"/>
      <c r="J6" s="53"/>
    </row>
    <row r="7" spans="1:10" ht="14.25" customHeight="1" x14ac:dyDescent="0.2">
      <c r="A7" s="53"/>
      <c r="B7" s="110"/>
      <c r="C7" s="195"/>
      <c r="D7" s="195"/>
      <c r="E7" s="195"/>
      <c r="F7" s="195"/>
      <c r="G7" s="195"/>
      <c r="H7" s="195"/>
      <c r="I7" s="110"/>
      <c r="J7" s="53"/>
    </row>
    <row r="8" spans="1:10" x14ac:dyDescent="0.2">
      <c r="A8" s="53"/>
      <c r="B8" s="110"/>
      <c r="C8" s="195"/>
      <c r="D8" s="195"/>
      <c r="E8" s="195"/>
      <c r="F8" s="195"/>
      <c r="G8" s="195"/>
      <c r="H8" s="195"/>
      <c r="I8" s="110"/>
      <c r="J8" s="53"/>
    </row>
    <row r="9" spans="1:10" x14ac:dyDescent="0.2">
      <c r="A9" s="53"/>
      <c r="B9" s="110"/>
      <c r="C9" s="195"/>
      <c r="D9" s="195"/>
      <c r="E9" s="195"/>
      <c r="F9" s="195"/>
      <c r="G9" s="195"/>
      <c r="H9" s="195"/>
      <c r="I9" s="110"/>
      <c r="J9" s="53"/>
    </row>
    <row r="10" spans="1:10" x14ac:dyDescent="0.2">
      <c r="A10" s="53"/>
      <c r="B10" s="110"/>
      <c r="C10" s="110"/>
      <c r="D10" s="110"/>
      <c r="E10" s="110"/>
      <c r="F10" s="110"/>
      <c r="G10" s="110"/>
      <c r="H10" s="110"/>
      <c r="I10" s="110"/>
      <c r="J10" s="53"/>
    </row>
    <row r="11" spans="1:10" x14ac:dyDescent="0.2">
      <c r="A11" s="53"/>
      <c r="B11" s="53"/>
      <c r="C11" s="53"/>
      <c r="D11" s="53"/>
      <c r="E11" s="53"/>
      <c r="F11" s="53"/>
      <c r="G11" s="53"/>
      <c r="H11" s="53"/>
      <c r="I11" s="53"/>
      <c r="J11" s="53"/>
    </row>
    <row r="12" spans="1:10" x14ac:dyDescent="0.2">
      <c r="A12" s="53"/>
      <c r="B12" s="189" t="s">
        <v>24</v>
      </c>
      <c r="C12" s="189"/>
      <c r="D12" s="189" t="s">
        <v>25</v>
      </c>
      <c r="E12" s="189"/>
      <c r="F12" s="189" t="s">
        <v>26</v>
      </c>
      <c r="G12" s="189"/>
      <c r="H12" s="189" t="s">
        <v>27</v>
      </c>
      <c r="I12" s="189"/>
      <c r="J12" s="53"/>
    </row>
    <row r="13" spans="1:10" x14ac:dyDescent="0.2">
      <c r="A13" s="53"/>
      <c r="B13" s="196"/>
      <c r="C13" s="196"/>
      <c r="D13" s="196" t="s">
        <v>28</v>
      </c>
      <c r="E13" s="196"/>
      <c r="F13" s="196" t="s">
        <v>29</v>
      </c>
      <c r="G13" s="196"/>
      <c r="H13" s="196" t="s">
        <v>30</v>
      </c>
      <c r="I13" s="196"/>
      <c r="J13" s="53"/>
    </row>
    <row r="14" spans="1:10" x14ac:dyDescent="0.2">
      <c r="A14" s="53"/>
      <c r="B14" s="94"/>
      <c r="C14" s="94"/>
      <c r="D14" s="94"/>
      <c r="E14" s="94"/>
      <c r="F14" s="94"/>
      <c r="G14" s="94"/>
      <c r="H14" s="94"/>
      <c r="I14" s="94"/>
      <c r="J14" s="53"/>
    </row>
    <row r="15" spans="1:10" x14ac:dyDescent="0.2">
      <c r="A15" s="53"/>
      <c r="B15" s="197" t="s">
        <v>31</v>
      </c>
      <c r="C15" s="198"/>
      <c r="D15" s="198"/>
      <c r="E15" s="198"/>
      <c r="F15" s="198"/>
      <c r="G15" s="198"/>
      <c r="H15" s="198"/>
      <c r="I15" s="199"/>
      <c r="J15" s="53"/>
    </row>
    <row r="16" spans="1:10" x14ac:dyDescent="0.2">
      <c r="A16" s="53"/>
      <c r="B16" s="190" t="s">
        <v>112</v>
      </c>
      <c r="C16" s="190"/>
      <c r="D16" s="200">
        <v>647450606.14999998</v>
      </c>
      <c r="E16" s="201"/>
      <c r="F16" s="193">
        <f>17313654.02+1679226.52+1701056.48+1657676.72+1723170.19+1745571.41+1768263.85-333291.3+620195278</f>
        <v>647450605.88999999</v>
      </c>
      <c r="G16" s="194"/>
      <c r="H16" s="193">
        <f>D16-F16</f>
        <v>0.25999999046325684</v>
      </c>
      <c r="I16" s="194"/>
      <c r="J16" s="53"/>
    </row>
    <row r="17" spans="1:13" x14ac:dyDescent="0.2">
      <c r="A17" s="53"/>
      <c r="B17" s="190" t="s">
        <v>113</v>
      </c>
      <c r="C17" s="190"/>
      <c r="D17" s="191">
        <v>1752296635.95</v>
      </c>
      <c r="E17" s="191"/>
      <c r="F17" s="192">
        <f>7904774.34+732736.26+743727+754883.21+766206.46+777699.55+1740616609</f>
        <v>1752296635.8199999</v>
      </c>
      <c r="G17" s="192"/>
      <c r="H17" s="193">
        <f t="shared" ref="H17:H18" si="0">D17-F17</f>
        <v>0.13000011444091797</v>
      </c>
      <c r="I17" s="194"/>
      <c r="J17" s="53"/>
      <c r="M17" s="152"/>
    </row>
    <row r="18" spans="1:13" s="53" customFormat="1" x14ac:dyDescent="0.2">
      <c r="B18" s="190" t="s">
        <v>114</v>
      </c>
      <c r="C18" s="190"/>
      <c r="D18" s="191">
        <v>254056099.58000001</v>
      </c>
      <c r="E18" s="191"/>
      <c r="F18" s="192">
        <f>5163843.25+489791.58+499832+510078.86+520535.47+531206.46+542096.19+553209.45+564550.03+576123.22</f>
        <v>9951266.5099999998</v>
      </c>
      <c r="G18" s="192"/>
      <c r="H18" s="193">
        <f t="shared" si="0"/>
        <v>244104833.07000002</v>
      </c>
      <c r="I18" s="194"/>
      <c r="K18" s="147"/>
    </row>
    <row r="19" spans="1:13" x14ac:dyDescent="0.2">
      <c r="A19" s="53"/>
      <c r="B19" s="190" t="s">
        <v>136</v>
      </c>
      <c r="C19" s="190"/>
      <c r="D19" s="191">
        <v>1000000000</v>
      </c>
      <c r="E19" s="191"/>
      <c r="F19" s="191">
        <f>382000+130000+132000</f>
        <v>644000</v>
      </c>
      <c r="G19" s="191"/>
      <c r="H19" s="193">
        <f t="shared" ref="H19:H21" si="1">D19-F19</f>
        <v>999356000</v>
      </c>
      <c r="I19" s="194"/>
      <c r="J19" s="53"/>
    </row>
    <row r="20" spans="1:13" x14ac:dyDescent="0.2">
      <c r="A20" s="53"/>
      <c r="B20" s="190" t="s">
        <v>137</v>
      </c>
      <c r="C20" s="190"/>
      <c r="D20" s="191">
        <v>620195278.26999998</v>
      </c>
      <c r="E20" s="191"/>
      <c r="F20" s="191">
        <f>3605788.8+1838126.52+1862022.17</f>
        <v>7305937.4900000002</v>
      </c>
      <c r="G20" s="191"/>
      <c r="H20" s="193">
        <f t="shared" si="1"/>
        <v>612889340.77999997</v>
      </c>
      <c r="I20" s="194"/>
      <c r="J20" s="53"/>
    </row>
    <row r="21" spans="1:13" x14ac:dyDescent="0.2">
      <c r="A21" s="53"/>
      <c r="B21" s="190" t="s">
        <v>138</v>
      </c>
      <c r="C21" s="190"/>
      <c r="D21" s="191">
        <v>750000000</v>
      </c>
      <c r="E21" s="191"/>
      <c r="F21" s="191">
        <f>286500+97500+99000</f>
        <v>483000</v>
      </c>
      <c r="G21" s="191"/>
      <c r="H21" s="193">
        <f t="shared" si="1"/>
        <v>749517000</v>
      </c>
      <c r="I21" s="194"/>
      <c r="J21" s="53"/>
    </row>
    <row r="22" spans="1:13" x14ac:dyDescent="0.2">
      <c r="A22" s="53"/>
      <c r="B22" s="190"/>
      <c r="C22" s="190"/>
      <c r="D22" s="191"/>
      <c r="E22" s="191"/>
      <c r="F22" s="191" t="s">
        <v>116</v>
      </c>
      <c r="G22" s="191"/>
      <c r="H22" s="200" t="s">
        <v>116</v>
      </c>
      <c r="I22" s="201"/>
      <c r="J22" s="53"/>
    </row>
    <row r="23" spans="1:13" x14ac:dyDescent="0.2">
      <c r="A23" s="53"/>
      <c r="B23" s="190"/>
      <c r="C23" s="190"/>
      <c r="D23" s="191"/>
      <c r="E23" s="191"/>
      <c r="F23" s="191" t="s">
        <v>116</v>
      </c>
      <c r="G23" s="191"/>
      <c r="H23" s="200" t="s">
        <v>116</v>
      </c>
      <c r="I23" s="201"/>
      <c r="J23" s="53"/>
    </row>
    <row r="24" spans="1:13" x14ac:dyDescent="0.2">
      <c r="A24" s="53"/>
      <c r="B24" s="190"/>
      <c r="C24" s="190"/>
      <c r="D24" s="191"/>
      <c r="E24" s="191"/>
      <c r="F24" s="191"/>
      <c r="G24" s="191"/>
      <c r="H24" s="200">
        <f t="shared" ref="H24:H25" si="2">+D24-F24</f>
        <v>0</v>
      </c>
      <c r="I24" s="201"/>
      <c r="J24" s="53"/>
    </row>
    <row r="25" spans="1:13" x14ac:dyDescent="0.2">
      <c r="A25" s="53"/>
      <c r="B25" s="190" t="s">
        <v>32</v>
      </c>
      <c r="C25" s="190"/>
      <c r="D25" s="192">
        <f>SUM(D16:E24)</f>
        <v>5023998619.9499998</v>
      </c>
      <c r="E25" s="192"/>
      <c r="F25" s="192">
        <f>SUM(F16:G24)</f>
        <v>2418131445.71</v>
      </c>
      <c r="G25" s="192"/>
      <c r="H25" s="193">
        <f t="shared" si="2"/>
        <v>2605867174.2399998</v>
      </c>
      <c r="I25" s="194"/>
      <c r="J25" s="53"/>
    </row>
    <row r="26" spans="1:13" x14ac:dyDescent="0.2">
      <c r="A26" s="53"/>
      <c r="B26" s="190"/>
      <c r="C26" s="190"/>
      <c r="D26" s="190"/>
      <c r="E26" s="190"/>
      <c r="F26" s="190"/>
      <c r="G26" s="190"/>
      <c r="H26" s="190"/>
      <c r="I26" s="190"/>
      <c r="J26" s="53"/>
    </row>
    <row r="27" spans="1:13" x14ac:dyDescent="0.2">
      <c r="A27" s="53"/>
      <c r="B27" s="95"/>
      <c r="C27" s="95"/>
      <c r="D27" s="95"/>
      <c r="E27" s="95"/>
      <c r="F27" s="95"/>
      <c r="G27" s="95"/>
      <c r="H27" s="95"/>
      <c r="I27" s="95"/>
      <c r="J27" s="53"/>
    </row>
    <row r="28" spans="1:13" x14ac:dyDescent="0.2">
      <c r="A28" s="53"/>
      <c r="B28" s="197" t="s">
        <v>33</v>
      </c>
      <c r="C28" s="198"/>
      <c r="D28" s="198"/>
      <c r="E28" s="198"/>
      <c r="F28" s="198"/>
      <c r="G28" s="198"/>
      <c r="H28" s="198"/>
      <c r="I28" s="199"/>
      <c r="J28" s="53"/>
    </row>
    <row r="29" spans="1:13" x14ac:dyDescent="0.2">
      <c r="A29" s="53"/>
      <c r="B29" s="190"/>
      <c r="C29" s="190"/>
      <c r="D29" s="205"/>
      <c r="E29" s="205"/>
      <c r="F29" s="205"/>
      <c r="G29" s="205"/>
      <c r="H29" s="203">
        <f t="shared" ref="H29:H30" si="3">+D29-F29</f>
        <v>0</v>
      </c>
      <c r="I29" s="204"/>
      <c r="J29" s="53"/>
    </row>
    <row r="30" spans="1:13" x14ac:dyDescent="0.2">
      <c r="A30" s="53"/>
      <c r="B30" s="190"/>
      <c r="C30" s="190"/>
      <c r="D30" s="206"/>
      <c r="E30" s="206"/>
      <c r="F30" s="205"/>
      <c r="G30" s="205"/>
      <c r="H30" s="203">
        <f t="shared" si="3"/>
        <v>0</v>
      </c>
      <c r="I30" s="204"/>
      <c r="J30" s="53"/>
    </row>
    <row r="31" spans="1:13" x14ac:dyDescent="0.2">
      <c r="A31" s="53"/>
      <c r="B31" s="190"/>
      <c r="C31" s="190"/>
      <c r="D31" s="202"/>
      <c r="E31" s="202"/>
      <c r="F31" s="202"/>
      <c r="G31" s="202"/>
      <c r="H31" s="203">
        <f>+D31-F31</f>
        <v>0</v>
      </c>
      <c r="I31" s="204"/>
      <c r="J31" s="53"/>
    </row>
    <row r="32" spans="1:13" x14ac:dyDescent="0.2">
      <c r="A32" s="53"/>
      <c r="B32" s="190"/>
      <c r="C32" s="190"/>
      <c r="D32" s="202"/>
      <c r="E32" s="202"/>
      <c r="F32" s="202"/>
      <c r="G32" s="202"/>
      <c r="H32" s="203">
        <f t="shared" ref="H32:H37" si="4">+D32-F32</f>
        <v>0</v>
      </c>
      <c r="I32" s="204"/>
      <c r="J32" s="53"/>
    </row>
    <row r="33" spans="1:10" x14ac:dyDescent="0.2">
      <c r="A33" s="53"/>
      <c r="B33" s="190"/>
      <c r="C33" s="190"/>
      <c r="D33" s="202"/>
      <c r="E33" s="202"/>
      <c r="F33" s="202"/>
      <c r="G33" s="202"/>
      <c r="H33" s="203">
        <f t="shared" si="4"/>
        <v>0</v>
      </c>
      <c r="I33" s="204"/>
      <c r="J33" s="53"/>
    </row>
    <row r="34" spans="1:10" x14ac:dyDescent="0.2">
      <c r="A34" s="53"/>
      <c r="B34" s="190"/>
      <c r="C34" s="190"/>
      <c r="D34" s="202"/>
      <c r="E34" s="202"/>
      <c r="F34" s="202"/>
      <c r="G34" s="202"/>
      <c r="H34" s="203">
        <f t="shared" si="4"/>
        <v>0</v>
      </c>
      <c r="I34" s="204"/>
      <c r="J34" s="53"/>
    </row>
    <row r="35" spans="1:10" x14ac:dyDescent="0.2">
      <c r="A35" s="53"/>
      <c r="B35" s="190"/>
      <c r="C35" s="190"/>
      <c r="D35" s="202"/>
      <c r="E35" s="202"/>
      <c r="F35" s="202"/>
      <c r="G35" s="202"/>
      <c r="H35" s="203">
        <f t="shared" si="4"/>
        <v>0</v>
      </c>
      <c r="I35" s="204"/>
      <c r="J35" s="53"/>
    </row>
    <row r="36" spans="1:10" x14ac:dyDescent="0.2">
      <c r="A36" s="53"/>
      <c r="B36" s="190"/>
      <c r="C36" s="190"/>
      <c r="D36" s="202"/>
      <c r="E36" s="202"/>
      <c r="F36" s="202"/>
      <c r="G36" s="202"/>
      <c r="H36" s="203">
        <f t="shared" si="4"/>
        <v>0</v>
      </c>
      <c r="I36" s="204"/>
      <c r="J36" s="53"/>
    </row>
    <row r="37" spans="1:10" x14ac:dyDescent="0.2">
      <c r="A37" s="53"/>
      <c r="B37" s="190"/>
      <c r="C37" s="190"/>
      <c r="D37" s="202"/>
      <c r="E37" s="202"/>
      <c r="F37" s="202"/>
      <c r="G37" s="202"/>
      <c r="H37" s="203">
        <f t="shared" si="4"/>
        <v>0</v>
      </c>
      <c r="I37" s="204"/>
      <c r="J37" s="53"/>
    </row>
    <row r="38" spans="1:10" x14ac:dyDescent="0.2">
      <c r="A38" s="53"/>
      <c r="B38" s="190" t="s">
        <v>34</v>
      </c>
      <c r="C38" s="190"/>
      <c r="D38" s="206">
        <f>SUM(D29:E37)</f>
        <v>0</v>
      </c>
      <c r="E38" s="206"/>
      <c r="F38" s="206">
        <f>SUM(F29:G37)</f>
        <v>0</v>
      </c>
      <c r="G38" s="206"/>
      <c r="H38" s="206">
        <f>+D38-F38</f>
        <v>0</v>
      </c>
      <c r="I38" s="206"/>
      <c r="J38" s="53"/>
    </row>
    <row r="39" spans="1:10" x14ac:dyDescent="0.2">
      <c r="A39" s="53"/>
      <c r="B39" s="190"/>
      <c r="C39" s="190"/>
      <c r="D39" s="206"/>
      <c r="E39" s="206"/>
      <c r="F39" s="206"/>
      <c r="G39" s="206"/>
      <c r="H39" s="206"/>
      <c r="I39" s="206"/>
      <c r="J39" s="53"/>
    </row>
    <row r="40" spans="1:10" x14ac:dyDescent="0.2">
      <c r="A40" s="53"/>
      <c r="B40" s="210" t="s">
        <v>35</v>
      </c>
      <c r="C40" s="211"/>
      <c r="D40" s="212">
        <f>+D25+D38</f>
        <v>5023998619.9499998</v>
      </c>
      <c r="E40" s="213"/>
      <c r="F40" s="212">
        <f>+F25+F38</f>
        <v>2418131445.71</v>
      </c>
      <c r="G40" s="213"/>
      <c r="H40" s="212">
        <f>+H25+H38</f>
        <v>2605867174.2399998</v>
      </c>
      <c r="I40" s="213"/>
      <c r="J40" s="53"/>
    </row>
    <row r="41" spans="1:10" x14ac:dyDescent="0.2">
      <c r="A41" s="53"/>
      <c r="B41" s="53"/>
      <c r="C41" s="53"/>
      <c r="D41" s="53"/>
      <c r="E41" s="53"/>
      <c r="F41" s="53"/>
      <c r="G41" s="53"/>
      <c r="H41" s="53"/>
      <c r="I41" s="53"/>
      <c r="J41" s="53"/>
    </row>
    <row r="46" spans="1:10" x14ac:dyDescent="0.2">
      <c r="B46" s="123"/>
      <c r="C46" s="123"/>
    </row>
    <row r="47" spans="1:10" x14ac:dyDescent="0.2">
      <c r="B47" s="131"/>
      <c r="C47" s="131"/>
      <c r="D47" s="132"/>
      <c r="F47" s="208"/>
      <c r="G47" s="208"/>
      <c r="H47" s="208"/>
      <c r="I47" s="123"/>
    </row>
    <row r="48" spans="1:10" x14ac:dyDescent="0.2">
      <c r="B48" s="209" t="s">
        <v>129</v>
      </c>
      <c r="C48" s="209"/>
      <c r="D48" s="209"/>
      <c r="F48" s="209" t="s">
        <v>130</v>
      </c>
      <c r="G48" s="209"/>
      <c r="H48" s="209"/>
      <c r="I48" s="124"/>
    </row>
    <row r="49" spans="2:9" x14ac:dyDescent="0.2">
      <c r="B49" s="207" t="s">
        <v>109</v>
      </c>
      <c r="C49" s="207"/>
      <c r="D49" s="207"/>
      <c r="F49" s="207" t="s">
        <v>131</v>
      </c>
      <c r="G49" s="207"/>
      <c r="H49" s="207"/>
      <c r="I49" s="124"/>
    </row>
  </sheetData>
  <mergeCells count="112">
    <mergeCell ref="F49:H49"/>
    <mergeCell ref="F47:H47"/>
    <mergeCell ref="B37:C37"/>
    <mergeCell ref="D37:E37"/>
    <mergeCell ref="F37:G37"/>
    <mergeCell ref="H37:I37"/>
    <mergeCell ref="B38:C38"/>
    <mergeCell ref="D38:E38"/>
    <mergeCell ref="F38:G38"/>
    <mergeCell ref="H38:I38"/>
    <mergeCell ref="B48:D48"/>
    <mergeCell ref="B49:D49"/>
    <mergeCell ref="B39:C39"/>
    <mergeCell ref="D39:E39"/>
    <mergeCell ref="F39:G39"/>
    <mergeCell ref="H39:I39"/>
    <mergeCell ref="B40:C40"/>
    <mergeCell ref="D40:E40"/>
    <mergeCell ref="F40:G40"/>
    <mergeCell ref="H40:I40"/>
    <mergeCell ref="F48:H48"/>
    <mergeCell ref="B35:C35"/>
    <mergeCell ref="D35:E35"/>
    <mergeCell ref="F35:G35"/>
    <mergeCell ref="H35:I35"/>
    <mergeCell ref="B36:C36"/>
    <mergeCell ref="D36:E36"/>
    <mergeCell ref="F36:G36"/>
    <mergeCell ref="H36:I36"/>
    <mergeCell ref="B33:C33"/>
    <mergeCell ref="D33:E33"/>
    <mergeCell ref="F33:G33"/>
    <mergeCell ref="H33:I33"/>
    <mergeCell ref="B34:C34"/>
    <mergeCell ref="D34:E34"/>
    <mergeCell ref="F34:G34"/>
    <mergeCell ref="H34:I34"/>
    <mergeCell ref="B31:C31"/>
    <mergeCell ref="D31:E31"/>
    <mergeCell ref="F31:G31"/>
    <mergeCell ref="H31:I31"/>
    <mergeCell ref="B32:C32"/>
    <mergeCell ref="D32:E32"/>
    <mergeCell ref="F32:G32"/>
    <mergeCell ref="H32:I32"/>
    <mergeCell ref="B28:I28"/>
    <mergeCell ref="B29:C29"/>
    <mergeCell ref="D29:E29"/>
    <mergeCell ref="F29:G29"/>
    <mergeCell ref="H29:I29"/>
    <mergeCell ref="B30:C30"/>
    <mergeCell ref="D30:E30"/>
    <mergeCell ref="F30:G30"/>
    <mergeCell ref="H30:I30"/>
    <mergeCell ref="B25:C25"/>
    <mergeCell ref="D25:E25"/>
    <mergeCell ref="F25:G25"/>
    <mergeCell ref="H25:I25"/>
    <mergeCell ref="B26:C26"/>
    <mergeCell ref="D26:E26"/>
    <mergeCell ref="F26:G26"/>
    <mergeCell ref="H26:I26"/>
    <mergeCell ref="B23:C23"/>
    <mergeCell ref="D23:E23"/>
    <mergeCell ref="F23:G23"/>
    <mergeCell ref="H23:I23"/>
    <mergeCell ref="B24:C24"/>
    <mergeCell ref="D24:E24"/>
    <mergeCell ref="F24:G24"/>
    <mergeCell ref="H24:I24"/>
    <mergeCell ref="B21:C21"/>
    <mergeCell ref="D21:E21"/>
    <mergeCell ref="F21:G21"/>
    <mergeCell ref="H21:I21"/>
    <mergeCell ref="B22:C22"/>
    <mergeCell ref="D22:E22"/>
    <mergeCell ref="F22:G22"/>
    <mergeCell ref="H22:I22"/>
    <mergeCell ref="B19:C19"/>
    <mergeCell ref="D19:E19"/>
    <mergeCell ref="F19:G19"/>
    <mergeCell ref="H19:I19"/>
    <mergeCell ref="B20:C20"/>
    <mergeCell ref="D20:E20"/>
    <mergeCell ref="F20:G20"/>
    <mergeCell ref="H20:I20"/>
    <mergeCell ref="B18:C18"/>
    <mergeCell ref="D18:E18"/>
    <mergeCell ref="F18:G18"/>
    <mergeCell ref="H18:I18"/>
    <mergeCell ref="B13:C13"/>
    <mergeCell ref="D13:E13"/>
    <mergeCell ref="F13:G13"/>
    <mergeCell ref="H13:I13"/>
    <mergeCell ref="B15:I15"/>
    <mergeCell ref="B16:C16"/>
    <mergeCell ref="D16:E16"/>
    <mergeCell ref="F16:G16"/>
    <mergeCell ref="H16:I16"/>
    <mergeCell ref="B2:I2"/>
    <mergeCell ref="B3:I3"/>
    <mergeCell ref="B4:I4"/>
    <mergeCell ref="B5:I5"/>
    <mergeCell ref="B12:C12"/>
    <mergeCell ref="D12:E12"/>
    <mergeCell ref="F12:G12"/>
    <mergeCell ref="H12:I12"/>
    <mergeCell ref="B17:C17"/>
    <mergeCell ref="D17:E17"/>
    <mergeCell ref="F17:G17"/>
    <mergeCell ref="H17:I17"/>
    <mergeCell ref="C7:H9"/>
  </mergeCells>
  <pageMargins left="0.43307086614173229" right="0.59055118110236227" top="0.74803149606299213" bottom="1.1417322834645669" header="0.31496062992125984" footer="0.6692913385826772"/>
  <pageSetup scale="8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52"/>
  <sheetViews>
    <sheetView showGridLines="0" topLeftCell="A4" workbookViewId="0">
      <selection activeCell="H39" sqref="H39"/>
    </sheetView>
  </sheetViews>
  <sheetFormatPr baseColWidth="10" defaultColWidth="11.42578125" defaultRowHeight="11.25" x14ac:dyDescent="0.2"/>
  <cols>
    <col min="1" max="1" width="5.140625" style="55" customWidth="1"/>
    <col min="2" max="2" width="2" style="55" customWidth="1"/>
    <col min="3" max="3" width="37.140625" style="55" customWidth="1"/>
    <col min="4" max="4" width="22.28515625" style="55" customWidth="1"/>
    <col min="5" max="5" width="28.140625" style="55" customWidth="1"/>
    <col min="6" max="6" width="7.7109375" style="55" customWidth="1"/>
    <col min="7" max="7" width="11.42578125" style="55"/>
    <col min="8" max="8" width="16.28515625" style="55" bestFit="1" customWidth="1"/>
    <col min="9" max="16384" width="11.42578125" style="55"/>
  </cols>
  <sheetData>
    <row r="3" spans="1:7" ht="15" customHeight="1" x14ac:dyDescent="0.2">
      <c r="A3" s="188" t="s">
        <v>132</v>
      </c>
      <c r="B3" s="188"/>
      <c r="C3" s="188"/>
      <c r="D3" s="188"/>
      <c r="E3" s="188"/>
      <c r="F3" s="188"/>
    </row>
    <row r="4" spans="1:7" ht="15" customHeight="1" x14ac:dyDescent="0.2">
      <c r="A4" s="188" t="s">
        <v>111</v>
      </c>
      <c r="B4" s="188"/>
      <c r="C4" s="188"/>
      <c r="D4" s="188"/>
      <c r="E4" s="188"/>
      <c r="F4" s="188"/>
    </row>
    <row r="5" spans="1:7" ht="15" customHeight="1" x14ac:dyDescent="0.2">
      <c r="A5" s="188" t="s">
        <v>36</v>
      </c>
      <c r="B5" s="188"/>
      <c r="C5" s="188"/>
      <c r="D5" s="188"/>
      <c r="E5" s="188"/>
      <c r="F5" s="188"/>
    </row>
    <row r="6" spans="1:7" ht="15" customHeight="1" x14ac:dyDescent="0.2">
      <c r="A6" s="188" t="s">
        <v>139</v>
      </c>
      <c r="B6" s="188"/>
      <c r="C6" s="188"/>
      <c r="D6" s="188"/>
      <c r="E6" s="188"/>
      <c r="F6" s="188"/>
    </row>
    <row r="7" spans="1:7" x14ac:dyDescent="0.2">
      <c r="C7" s="110"/>
      <c r="D7" s="110"/>
      <c r="E7" s="110"/>
    </row>
    <row r="8" spans="1:7" x14ac:dyDescent="0.2">
      <c r="C8" s="110"/>
      <c r="D8" s="110"/>
      <c r="E8" s="110"/>
    </row>
    <row r="9" spans="1:7" ht="11.25" customHeight="1" x14ac:dyDescent="0.2">
      <c r="C9" s="175"/>
      <c r="D9" s="175"/>
      <c r="E9" s="114"/>
      <c r="F9" s="114"/>
      <c r="G9" s="114"/>
    </row>
    <row r="10" spans="1:7" ht="11.25" customHeight="1" x14ac:dyDescent="0.2">
      <c r="C10" s="175"/>
      <c r="D10" s="175"/>
    </row>
    <row r="11" spans="1:7" x14ac:dyDescent="0.2">
      <c r="C11" s="56"/>
      <c r="D11" s="56"/>
    </row>
    <row r="12" spans="1:7" x14ac:dyDescent="0.2">
      <c r="C12" s="161" t="s">
        <v>24</v>
      </c>
      <c r="D12" s="161" t="s">
        <v>37</v>
      </c>
      <c r="E12" s="161" t="s">
        <v>38</v>
      </c>
    </row>
    <row r="13" spans="1:7" x14ac:dyDescent="0.2">
      <c r="C13" s="98"/>
      <c r="D13" s="98"/>
      <c r="E13" s="98"/>
    </row>
    <row r="14" spans="1:7" x14ac:dyDescent="0.2">
      <c r="C14" s="214" t="s">
        <v>31</v>
      </c>
      <c r="D14" s="215"/>
      <c r="E14" s="216"/>
    </row>
    <row r="15" spans="1:7" x14ac:dyDescent="0.2">
      <c r="C15" s="57" t="s">
        <v>112</v>
      </c>
      <c r="D15" s="138">
        <f>5222406.32+4230845.32+314898.43+4582594.46+4693930.84+3747848.63+1122475.91</f>
        <v>23914999.91</v>
      </c>
      <c r="E15" s="138">
        <f>+D15</f>
        <v>23914999.91</v>
      </c>
    </row>
    <row r="16" spans="1:7" x14ac:dyDescent="0.2">
      <c r="C16" s="57" t="s">
        <v>115</v>
      </c>
      <c r="D16" s="138">
        <f>10036067.84+12869972.22+11725211.58+12380349.14+10980337.63+5930628.91</f>
        <v>63922567.320000008</v>
      </c>
      <c r="E16" s="138">
        <f>+D16</f>
        <v>63922567.320000008</v>
      </c>
      <c r="G16" s="148"/>
    </row>
    <row r="17" spans="3:8" s="56" customFormat="1" x14ac:dyDescent="0.2">
      <c r="C17" s="57" t="s">
        <v>114</v>
      </c>
      <c r="D17" s="138">
        <f>1666330.88+1650431.53+1499407.86+1435294.74+1420343.5+1182199.82+1166796.98+1142679.26+1016615.52</f>
        <v>12180100.09</v>
      </c>
      <c r="E17" s="138">
        <f>+D17</f>
        <v>12180100.09</v>
      </c>
      <c r="F17" s="153"/>
    </row>
    <row r="18" spans="3:8" x14ac:dyDescent="0.2">
      <c r="C18" s="57" t="s">
        <v>136</v>
      </c>
      <c r="D18" s="138">
        <f>8161556.27+4816076.22+129000+4305294.56</f>
        <v>17411927.049999997</v>
      </c>
      <c r="E18" s="138">
        <f t="shared" ref="E18:E20" si="0">+D18</f>
        <v>17411927.049999997</v>
      </c>
    </row>
    <row r="19" spans="3:8" x14ac:dyDescent="0.2">
      <c r="C19" s="57" t="s">
        <v>137</v>
      </c>
      <c r="D19" s="138">
        <f>5603376.25+2878702.18+2650602.96</f>
        <v>11132681.390000001</v>
      </c>
      <c r="E19" s="138">
        <f t="shared" si="0"/>
        <v>11132681.390000001</v>
      </c>
      <c r="F19" s="153"/>
    </row>
    <row r="20" spans="3:8" x14ac:dyDescent="0.2">
      <c r="C20" s="57" t="s">
        <v>138</v>
      </c>
      <c r="D20" s="138">
        <f>6167738.26+3657248.23-86828.02+3272698.52</f>
        <v>13010856.99</v>
      </c>
      <c r="E20" s="138">
        <f t="shared" si="0"/>
        <v>13010856.99</v>
      </c>
    </row>
    <row r="21" spans="3:8" x14ac:dyDescent="0.2">
      <c r="C21" s="57"/>
      <c r="D21" s="138"/>
      <c r="E21" s="139"/>
    </row>
    <row r="22" spans="3:8" x14ac:dyDescent="0.2">
      <c r="C22" s="57"/>
      <c r="D22" s="138"/>
      <c r="E22" s="139"/>
    </row>
    <row r="23" spans="3:8" x14ac:dyDescent="0.2">
      <c r="C23" s="57"/>
      <c r="D23" s="138"/>
      <c r="E23" s="139"/>
    </row>
    <row r="24" spans="3:8" x14ac:dyDescent="0.2">
      <c r="C24" s="57"/>
      <c r="D24" s="138"/>
      <c r="E24" s="139"/>
    </row>
    <row r="25" spans="3:8" x14ac:dyDescent="0.2">
      <c r="C25" s="59" t="s">
        <v>39</v>
      </c>
      <c r="D25" s="138">
        <f>SUM(D15:D24)</f>
        <v>141573132.75</v>
      </c>
      <c r="E25" s="138">
        <f>SUM(E15:E24)</f>
        <v>141573132.75</v>
      </c>
      <c r="G25" s="148"/>
      <c r="H25" s="143"/>
    </row>
    <row r="26" spans="3:8" x14ac:dyDescent="0.2">
      <c r="C26" s="99"/>
      <c r="D26" s="99"/>
      <c r="E26" s="100"/>
      <c r="F26" s="148"/>
    </row>
    <row r="27" spans="3:8" x14ac:dyDescent="0.2">
      <c r="C27" s="214" t="s">
        <v>33</v>
      </c>
      <c r="D27" s="215"/>
      <c r="E27" s="216"/>
    </row>
    <row r="28" spans="3:8" x14ac:dyDescent="0.2">
      <c r="C28" s="57"/>
      <c r="D28" s="81"/>
      <c r="E28" s="58">
        <v>6478071</v>
      </c>
    </row>
    <row r="29" spans="3:8" x14ac:dyDescent="0.2">
      <c r="C29" s="57"/>
      <c r="D29" s="81"/>
      <c r="E29" s="58">
        <v>2255620</v>
      </c>
    </row>
    <row r="30" spans="3:8" x14ac:dyDescent="0.2">
      <c r="C30" s="57"/>
      <c r="D30" s="57"/>
      <c r="E30" s="58"/>
    </row>
    <row r="31" spans="3:8" x14ac:dyDescent="0.2">
      <c r="C31" s="57"/>
      <c r="D31" s="57"/>
      <c r="E31" s="58"/>
    </row>
    <row r="32" spans="3:8" x14ac:dyDescent="0.2">
      <c r="C32" s="57"/>
      <c r="D32" s="57"/>
      <c r="E32" s="58"/>
    </row>
    <row r="33" spans="3:5" x14ac:dyDescent="0.2">
      <c r="C33" s="57"/>
      <c r="D33" s="57"/>
      <c r="E33" s="58"/>
    </row>
    <row r="34" spans="3:5" x14ac:dyDescent="0.2">
      <c r="C34" s="57"/>
      <c r="D34" s="57"/>
      <c r="E34" s="58"/>
    </row>
    <row r="35" spans="3:5" x14ac:dyDescent="0.2">
      <c r="C35" s="57"/>
      <c r="D35" s="57"/>
      <c r="E35" s="58"/>
    </row>
    <row r="36" spans="3:5" x14ac:dyDescent="0.2">
      <c r="C36" s="57"/>
      <c r="D36" s="57"/>
      <c r="E36" s="58"/>
    </row>
    <row r="37" spans="3:5" x14ac:dyDescent="0.2">
      <c r="C37" s="57"/>
      <c r="D37" s="57"/>
      <c r="E37" s="58"/>
    </row>
    <row r="38" spans="3:5" x14ac:dyDescent="0.2">
      <c r="C38" s="57"/>
      <c r="D38" s="57"/>
      <c r="E38" s="58"/>
    </row>
    <row r="39" spans="3:5" x14ac:dyDescent="0.2">
      <c r="C39" s="57"/>
      <c r="D39" s="57"/>
      <c r="E39" s="58"/>
    </row>
    <row r="40" spans="3:5" x14ac:dyDescent="0.2">
      <c r="C40" s="59" t="s">
        <v>40</v>
      </c>
      <c r="D40" s="81">
        <f>SUM(D28:D39)</f>
        <v>0</v>
      </c>
      <c r="E40" s="81">
        <v>0</v>
      </c>
    </row>
    <row r="41" spans="3:5" x14ac:dyDescent="0.2">
      <c r="C41" s="57"/>
      <c r="D41" s="81"/>
      <c r="E41" s="82"/>
    </row>
    <row r="42" spans="3:5" x14ac:dyDescent="0.2">
      <c r="C42" s="59" t="s">
        <v>35</v>
      </c>
      <c r="D42" s="140">
        <f>+D25+D40</f>
        <v>141573132.75</v>
      </c>
      <c r="E42" s="140">
        <f>+E25+E40</f>
        <v>141573132.75</v>
      </c>
    </row>
    <row r="45" spans="3:5" x14ac:dyDescent="0.2">
      <c r="D45" s="125"/>
    </row>
    <row r="46" spans="3:5" x14ac:dyDescent="0.2">
      <c r="D46" s="125"/>
    </row>
    <row r="49" spans="2:6" x14ac:dyDescent="0.2">
      <c r="C49" s="133"/>
      <c r="E49" s="133"/>
      <c r="F49" s="162"/>
    </row>
    <row r="50" spans="2:6" x14ac:dyDescent="0.2">
      <c r="B50" s="125"/>
      <c r="C50" s="155" t="s">
        <v>129</v>
      </c>
      <c r="D50" s="125"/>
      <c r="E50" s="156" t="s">
        <v>130</v>
      </c>
      <c r="F50" s="124"/>
    </row>
    <row r="51" spans="2:6" x14ac:dyDescent="0.2">
      <c r="B51" s="125"/>
      <c r="C51" s="155" t="s">
        <v>109</v>
      </c>
      <c r="E51" s="155" t="s">
        <v>131</v>
      </c>
      <c r="F51" s="125"/>
    </row>
    <row r="52" spans="2:6" x14ac:dyDescent="0.2">
      <c r="E52" s="125"/>
    </row>
  </sheetData>
  <mergeCells count="7">
    <mergeCell ref="C27:E27"/>
    <mergeCell ref="C9:D10"/>
    <mergeCell ref="A3:F3"/>
    <mergeCell ref="A4:F4"/>
    <mergeCell ref="A5:F5"/>
    <mergeCell ref="A6:F6"/>
    <mergeCell ref="C14:E14"/>
  </mergeCells>
  <pageMargins left="0.39370078740157483" right="0.39370078740157483" top="0.74803149606299213" bottom="1.2204724409448819" header="0.31496062992125984" footer="0.86614173228346458"/>
  <pageSetup scale="9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9"/>
  <sheetViews>
    <sheetView tabSelected="1" workbookViewId="0">
      <selection activeCell="G12" sqref="G12"/>
    </sheetView>
  </sheetViews>
  <sheetFormatPr baseColWidth="10" defaultRowHeight="15" x14ac:dyDescent="0.25"/>
  <cols>
    <col min="1" max="1" width="5.5703125" customWidth="1"/>
    <col min="2" max="2" width="18.140625" customWidth="1"/>
    <col min="3" max="4" width="17.7109375" customWidth="1"/>
    <col min="5" max="5" width="19.85546875" customWidth="1"/>
    <col min="6" max="6" width="20.42578125" customWidth="1"/>
    <col min="7" max="7" width="19" customWidth="1"/>
    <col min="8" max="8" width="17.140625" customWidth="1"/>
    <col min="9" max="9" width="15.42578125" bestFit="1" customWidth="1"/>
    <col min="10" max="10" width="20.140625" customWidth="1"/>
  </cols>
  <sheetData>
    <row r="1" spans="2:10" x14ac:dyDescent="0.25">
      <c r="B1" s="217" t="s">
        <v>110</v>
      </c>
      <c r="C1" s="217"/>
      <c r="D1" s="217"/>
      <c r="E1" s="217"/>
      <c r="F1" s="217"/>
      <c r="G1" s="217"/>
      <c r="H1" s="217"/>
      <c r="I1" s="217"/>
      <c r="J1" s="217"/>
    </row>
    <row r="2" spans="2:10" x14ac:dyDescent="0.25">
      <c r="B2" s="218" t="s">
        <v>41</v>
      </c>
      <c r="C2" s="218"/>
      <c r="D2" s="218"/>
      <c r="E2" s="218"/>
      <c r="F2" s="218"/>
      <c r="G2" s="218"/>
      <c r="H2" s="218"/>
      <c r="I2" s="218"/>
      <c r="J2" s="218"/>
    </row>
    <row r="3" spans="2:10" x14ac:dyDescent="0.25">
      <c r="B3" s="218" t="s">
        <v>139</v>
      </c>
      <c r="C3" s="218"/>
      <c r="D3" s="218"/>
      <c r="E3" s="218"/>
      <c r="F3" s="218"/>
      <c r="G3" s="218"/>
      <c r="H3" s="218"/>
      <c r="I3" s="218"/>
      <c r="J3" s="218"/>
    </row>
    <row r="4" spans="2:10" x14ac:dyDescent="0.25">
      <c r="B4" s="218" t="s">
        <v>42</v>
      </c>
      <c r="C4" s="218"/>
      <c r="D4" s="218"/>
      <c r="E4" s="218"/>
      <c r="F4" s="218"/>
      <c r="G4" s="218"/>
      <c r="H4" s="218"/>
      <c r="I4" s="218"/>
      <c r="J4" s="218"/>
    </row>
    <row r="5" spans="2:10" x14ac:dyDescent="0.25">
      <c r="B5" s="111"/>
      <c r="C5" s="111"/>
      <c r="D5" s="111"/>
      <c r="E5" s="111"/>
      <c r="F5" s="111"/>
      <c r="G5" s="111"/>
      <c r="H5" s="111"/>
      <c r="I5" s="111"/>
      <c r="J5" s="111"/>
    </row>
    <row r="6" spans="2:10" ht="15" customHeight="1" x14ac:dyDescent="0.25">
      <c r="B6" s="111"/>
      <c r="C6" s="111"/>
      <c r="E6" s="115"/>
      <c r="F6" s="115"/>
      <c r="G6" s="115"/>
      <c r="H6" s="115"/>
      <c r="I6" s="111"/>
      <c r="J6" s="111"/>
    </row>
    <row r="7" spans="2:10" ht="15.75" thickBot="1" x14ac:dyDescent="0.3">
      <c r="B7" s="111"/>
      <c r="C7" s="111"/>
      <c r="D7" s="115"/>
      <c r="E7" s="115"/>
      <c r="F7" s="115"/>
      <c r="G7" s="115"/>
      <c r="H7" s="115"/>
      <c r="I7" s="111"/>
      <c r="J7" s="111"/>
    </row>
    <row r="8" spans="2:10" ht="22.5" customHeight="1" x14ac:dyDescent="0.25">
      <c r="B8" s="219" t="s">
        <v>43</v>
      </c>
      <c r="C8" s="220"/>
      <c r="D8" s="163" t="s">
        <v>44</v>
      </c>
      <c r="E8" s="223" t="s">
        <v>45</v>
      </c>
      <c r="F8" s="223" t="s">
        <v>46</v>
      </c>
      <c r="G8" s="223" t="s">
        <v>47</v>
      </c>
      <c r="H8" s="163" t="s">
        <v>48</v>
      </c>
      <c r="I8" s="223" t="s">
        <v>49</v>
      </c>
      <c r="J8" s="223" t="s">
        <v>50</v>
      </c>
    </row>
    <row r="9" spans="2:10" ht="23.25" thickBot="1" x14ac:dyDescent="0.3">
      <c r="B9" s="221"/>
      <c r="C9" s="222"/>
      <c r="D9" s="164" t="s">
        <v>141</v>
      </c>
      <c r="E9" s="224"/>
      <c r="F9" s="224"/>
      <c r="G9" s="224"/>
      <c r="H9" s="164" t="s">
        <v>51</v>
      </c>
      <c r="I9" s="224"/>
      <c r="J9" s="224"/>
    </row>
    <row r="10" spans="2:10" x14ac:dyDescent="0.25">
      <c r="B10" s="230"/>
      <c r="C10" s="231"/>
      <c r="D10" s="60"/>
      <c r="E10" s="60"/>
      <c r="F10" s="60"/>
      <c r="G10" s="60"/>
      <c r="H10" s="60"/>
      <c r="I10" s="60"/>
      <c r="J10" s="60"/>
    </row>
    <row r="11" spans="2:10" ht="24" customHeight="1" x14ac:dyDescent="0.25">
      <c r="B11" s="232" t="s">
        <v>52</v>
      </c>
      <c r="C11" s="233"/>
      <c r="D11" s="61"/>
      <c r="E11" s="61"/>
      <c r="F11" s="61"/>
      <c r="G11" s="61"/>
      <c r="H11" s="61"/>
      <c r="I11" s="61"/>
      <c r="J11" s="61"/>
    </row>
    <row r="12" spans="2:10" ht="15.75" customHeight="1" x14ac:dyDescent="0.25">
      <c r="B12" s="232" t="s">
        <v>53</v>
      </c>
      <c r="C12" s="233"/>
      <c r="D12" s="60"/>
      <c r="E12" s="60"/>
      <c r="F12" s="60"/>
      <c r="G12" s="60"/>
      <c r="H12" s="60"/>
      <c r="I12" s="60"/>
      <c r="J12" s="60"/>
    </row>
    <row r="13" spans="2:10" ht="25.5" customHeight="1" x14ac:dyDescent="0.25">
      <c r="B13" s="225" t="s">
        <v>54</v>
      </c>
      <c r="C13" s="226"/>
      <c r="D13" s="141">
        <f>+'END NETO'!D25:E25</f>
        <v>5023998619.9499998</v>
      </c>
      <c r="E13" s="142"/>
      <c r="F13" s="141">
        <f>+'END NETO'!F25:G25</f>
        <v>2418131445.71</v>
      </c>
      <c r="G13" s="142"/>
      <c r="H13" s="142">
        <f>+D13+E13-F13</f>
        <v>2605867174.2399998</v>
      </c>
      <c r="I13" s="142">
        <f>+'INT DEUDA'!D25</f>
        <v>141573132.75</v>
      </c>
      <c r="J13" s="142"/>
    </row>
    <row r="14" spans="2:10" ht="17.25" customHeight="1" x14ac:dyDescent="0.25">
      <c r="B14" s="227" t="s">
        <v>55</v>
      </c>
      <c r="C14" s="226"/>
      <c r="D14" s="62"/>
      <c r="E14" s="62"/>
      <c r="F14" s="154"/>
      <c r="G14" s="62"/>
      <c r="H14" s="62"/>
      <c r="I14" s="62"/>
      <c r="J14" s="62"/>
    </row>
    <row r="15" spans="2:10" ht="25.5" customHeight="1" x14ac:dyDescent="0.25">
      <c r="B15" s="227" t="s">
        <v>56</v>
      </c>
      <c r="C15" s="226"/>
      <c r="D15" s="62"/>
      <c r="E15" s="62"/>
      <c r="F15" s="62"/>
      <c r="G15" s="62"/>
      <c r="H15" s="62"/>
      <c r="I15" s="62"/>
      <c r="J15" s="62"/>
    </row>
    <row r="16" spans="2:10" ht="22.5" customHeight="1" x14ac:dyDescent="0.25">
      <c r="B16" s="232" t="s">
        <v>57</v>
      </c>
      <c r="C16" s="233"/>
      <c r="D16" s="60"/>
      <c r="E16" s="80" t="s">
        <v>116</v>
      </c>
      <c r="F16" s="80" t="s">
        <v>116</v>
      </c>
      <c r="G16" s="60"/>
      <c r="H16" s="60"/>
      <c r="I16" s="60"/>
      <c r="J16" s="60"/>
    </row>
    <row r="17" spans="2:10" ht="26.25" customHeight="1" x14ac:dyDescent="0.25">
      <c r="B17" s="227" t="s">
        <v>58</v>
      </c>
      <c r="C17" s="226"/>
      <c r="D17" s="87"/>
      <c r="E17" s="87"/>
      <c r="F17" s="87"/>
      <c r="G17" s="87"/>
      <c r="H17" s="88"/>
      <c r="I17" s="88"/>
      <c r="J17" s="60"/>
    </row>
    <row r="18" spans="2:10" s="91" customFormat="1" ht="15.75" customHeight="1" x14ac:dyDescent="0.25">
      <c r="B18" s="246" t="s">
        <v>59</v>
      </c>
      <c r="C18" s="247"/>
      <c r="D18" s="90"/>
      <c r="E18" s="90"/>
      <c r="F18" s="90" t="s">
        <v>116</v>
      </c>
      <c r="G18" s="90"/>
      <c r="H18" s="90" t="s">
        <v>116</v>
      </c>
      <c r="I18" s="90" t="s">
        <v>116</v>
      </c>
      <c r="J18" s="90"/>
    </row>
    <row r="19" spans="2:10" ht="22.5" customHeight="1" x14ac:dyDescent="0.25">
      <c r="B19" s="225" t="s">
        <v>60</v>
      </c>
      <c r="C19" s="226"/>
      <c r="D19" s="89" t="s">
        <v>116</v>
      </c>
      <c r="E19" s="62"/>
      <c r="F19" s="83" t="s">
        <v>116</v>
      </c>
      <c r="G19" s="62"/>
      <c r="H19" s="83" t="s">
        <v>116</v>
      </c>
      <c r="I19" s="83" t="s">
        <v>116</v>
      </c>
      <c r="J19" s="62"/>
    </row>
    <row r="20" spans="2:10" ht="18" customHeight="1" x14ac:dyDescent="0.25">
      <c r="B20" s="234" t="s">
        <v>61</v>
      </c>
      <c r="C20" s="235"/>
      <c r="D20" s="62"/>
      <c r="E20" s="101"/>
      <c r="F20" s="101"/>
      <c r="G20" s="101"/>
      <c r="H20" s="101"/>
      <c r="I20" s="101"/>
      <c r="J20" s="101"/>
    </row>
    <row r="21" spans="2:10" x14ac:dyDescent="0.25">
      <c r="B21" s="92"/>
      <c r="C21" s="93"/>
      <c r="D21" s="62"/>
      <c r="E21" s="62"/>
      <c r="F21" s="62"/>
      <c r="G21" s="62"/>
      <c r="H21" s="62"/>
      <c r="I21" s="62"/>
      <c r="J21" s="62"/>
    </row>
    <row r="22" spans="2:10" ht="31.5" customHeight="1" x14ac:dyDescent="0.25">
      <c r="B22" s="234" t="s">
        <v>62</v>
      </c>
      <c r="C22" s="235"/>
      <c r="D22" s="60"/>
      <c r="E22" s="60"/>
      <c r="F22" s="60"/>
      <c r="G22" s="60"/>
      <c r="H22" s="60"/>
      <c r="I22" s="60"/>
      <c r="J22" s="60"/>
    </row>
    <row r="23" spans="2:10" x14ac:dyDescent="0.25">
      <c r="B23" s="234"/>
      <c r="C23" s="235"/>
      <c r="D23" s="60"/>
      <c r="E23" s="60"/>
      <c r="F23" s="60"/>
      <c r="G23" s="60"/>
      <c r="H23" s="60"/>
      <c r="I23" s="60"/>
      <c r="J23" s="60"/>
    </row>
    <row r="24" spans="2:10" ht="25.5" customHeight="1" x14ac:dyDescent="0.25">
      <c r="B24" s="234" t="s">
        <v>63</v>
      </c>
      <c r="C24" s="235"/>
      <c r="D24" s="60"/>
      <c r="E24" s="60"/>
      <c r="F24" s="60"/>
      <c r="G24" s="60"/>
      <c r="H24" s="60"/>
      <c r="I24" s="60"/>
      <c r="J24" s="60"/>
    </row>
    <row r="25" spans="2:10" ht="16.5" customHeight="1" x14ac:dyDescent="0.25">
      <c r="B25" s="228" t="s">
        <v>64</v>
      </c>
      <c r="C25" s="229"/>
      <c r="D25" s="61"/>
      <c r="E25" s="61"/>
      <c r="F25" s="61"/>
      <c r="G25" s="61"/>
      <c r="H25" s="61"/>
      <c r="I25" s="61"/>
      <c r="J25" s="61"/>
    </row>
    <row r="26" spans="2:10" ht="20.25" customHeight="1" x14ac:dyDescent="0.25">
      <c r="B26" s="228" t="s">
        <v>65</v>
      </c>
      <c r="C26" s="229"/>
      <c r="D26" s="61"/>
      <c r="E26" s="61"/>
      <c r="F26" s="61"/>
      <c r="G26" s="61"/>
      <c r="H26" s="61"/>
      <c r="I26" s="61"/>
      <c r="J26" s="61"/>
    </row>
    <row r="27" spans="2:10" ht="18.75" customHeight="1" x14ac:dyDescent="0.25">
      <c r="B27" s="228" t="s">
        <v>66</v>
      </c>
      <c r="C27" s="229"/>
      <c r="D27" s="61"/>
      <c r="E27" s="61"/>
      <c r="F27" s="61"/>
      <c r="G27" s="61"/>
      <c r="H27" s="61"/>
      <c r="I27" s="61"/>
      <c r="J27" s="61"/>
    </row>
    <row r="28" spans="2:10" x14ac:dyDescent="0.25">
      <c r="B28" s="244"/>
      <c r="C28" s="245"/>
      <c r="D28" s="61"/>
      <c r="E28" s="61"/>
      <c r="F28" s="61"/>
      <c r="G28" s="61"/>
      <c r="H28" s="61"/>
      <c r="I28" s="61"/>
      <c r="J28" s="61"/>
    </row>
    <row r="29" spans="2:10" ht="33" customHeight="1" x14ac:dyDescent="0.25">
      <c r="B29" s="234" t="s">
        <v>67</v>
      </c>
      <c r="C29" s="235"/>
      <c r="D29" s="61"/>
      <c r="E29" s="61"/>
      <c r="F29" s="61"/>
      <c r="G29" s="61"/>
      <c r="H29" s="61"/>
      <c r="I29" s="61"/>
      <c r="J29" s="61"/>
    </row>
    <row r="30" spans="2:10" ht="21" customHeight="1" x14ac:dyDescent="0.25">
      <c r="B30" s="228" t="s">
        <v>68</v>
      </c>
      <c r="C30" s="229"/>
      <c r="D30" s="61"/>
      <c r="E30" s="61"/>
      <c r="F30" s="61"/>
      <c r="G30" s="61"/>
      <c r="H30" s="61"/>
      <c r="I30" s="61"/>
      <c r="J30" s="61"/>
    </row>
    <row r="31" spans="2:10" ht="22.5" customHeight="1" x14ac:dyDescent="0.25">
      <c r="B31" s="228" t="s">
        <v>69</v>
      </c>
      <c r="C31" s="229"/>
      <c r="D31" s="61"/>
      <c r="E31" s="61"/>
      <c r="F31" s="61"/>
      <c r="G31" s="61"/>
      <c r="H31" s="61"/>
      <c r="I31" s="61"/>
      <c r="J31" s="61"/>
    </row>
    <row r="32" spans="2:10" ht="21.75" customHeight="1" x14ac:dyDescent="0.25">
      <c r="B32" s="228" t="s">
        <v>70</v>
      </c>
      <c r="C32" s="229"/>
      <c r="D32" s="61"/>
      <c r="E32" s="61"/>
      <c r="F32" s="61"/>
      <c r="G32" s="61"/>
      <c r="H32" s="61"/>
      <c r="I32" s="61"/>
      <c r="J32" s="61"/>
    </row>
    <row r="33" spans="2:10" ht="15.75" thickBot="1" x14ac:dyDescent="0.3">
      <c r="B33" s="239"/>
      <c r="C33" s="240"/>
      <c r="D33" s="63"/>
      <c r="E33" s="63"/>
      <c r="F33" s="63"/>
      <c r="G33" s="63"/>
      <c r="H33" s="63"/>
      <c r="I33" s="63"/>
      <c r="J33" s="63"/>
    </row>
    <row r="34" spans="2:10" x14ac:dyDescent="0.25">
      <c r="B34" s="126"/>
      <c r="C34" s="126"/>
      <c r="D34" s="126"/>
      <c r="E34" s="126"/>
      <c r="F34" s="126"/>
      <c r="G34" s="126"/>
      <c r="H34" s="126"/>
      <c r="I34" s="126"/>
      <c r="J34" s="126"/>
    </row>
    <row r="35" spans="2:10" x14ac:dyDescent="0.25">
      <c r="B35" s="126"/>
      <c r="C35" s="126"/>
      <c r="D35" s="126"/>
      <c r="E35" s="126"/>
      <c r="F35" s="126"/>
      <c r="G35" s="126"/>
      <c r="H35" s="126"/>
      <c r="I35" s="126"/>
      <c r="J35" s="126"/>
    </row>
    <row r="36" spans="2:10" x14ac:dyDescent="0.25">
      <c r="B36" s="126"/>
      <c r="C36" s="126"/>
      <c r="D36" s="126"/>
      <c r="E36" s="126"/>
      <c r="F36" s="126"/>
      <c r="G36" s="126"/>
      <c r="H36" s="126"/>
      <c r="I36" s="126"/>
      <c r="J36" s="126"/>
    </row>
    <row r="37" spans="2:10" x14ac:dyDescent="0.25">
      <c r="B37" s="126"/>
      <c r="C37" s="126"/>
      <c r="D37" s="126"/>
      <c r="E37" s="126"/>
      <c r="F37" s="126"/>
      <c r="G37" s="126"/>
      <c r="H37" s="126"/>
      <c r="I37" s="126"/>
      <c r="J37" s="126"/>
    </row>
    <row r="38" spans="2:10" x14ac:dyDescent="0.25">
      <c r="B38" s="126"/>
      <c r="C38" s="135"/>
      <c r="D38" s="135"/>
      <c r="E38" s="126"/>
      <c r="F38" s="126"/>
      <c r="G38" s="135"/>
      <c r="H38" s="136"/>
      <c r="I38" s="134"/>
      <c r="J38" s="126"/>
    </row>
    <row r="39" spans="2:10" x14ac:dyDescent="0.25">
      <c r="B39" s="126"/>
      <c r="C39" s="209" t="s">
        <v>129</v>
      </c>
      <c r="D39" s="209"/>
      <c r="E39" s="126"/>
      <c r="F39" s="126"/>
      <c r="G39" s="209" t="s">
        <v>130</v>
      </c>
      <c r="H39" s="209"/>
      <c r="J39" s="124"/>
    </row>
    <row r="40" spans="2:10" x14ac:dyDescent="0.25">
      <c r="B40" s="126"/>
      <c r="C40" s="207" t="s">
        <v>109</v>
      </c>
      <c r="D40" s="207"/>
      <c r="E40" s="126"/>
      <c r="F40" s="126"/>
      <c r="G40" s="207" t="s">
        <v>131</v>
      </c>
      <c r="H40" s="207"/>
      <c r="J40" s="125"/>
    </row>
    <row r="41" spans="2:10" x14ac:dyDescent="0.25">
      <c r="B41" s="64"/>
      <c r="C41" s="65"/>
      <c r="D41" s="65"/>
      <c r="E41" s="65"/>
      <c r="F41" s="65"/>
      <c r="G41" s="65"/>
      <c r="H41" s="65"/>
      <c r="I41" s="65"/>
      <c r="J41" s="65"/>
    </row>
    <row r="42" spans="2:10" ht="15.75" thickBot="1" x14ac:dyDescent="0.3">
      <c r="B42" s="64"/>
      <c r="C42" s="65"/>
      <c r="D42" s="65"/>
      <c r="E42" s="65"/>
      <c r="F42" s="65"/>
      <c r="G42" s="65"/>
      <c r="H42" s="65"/>
      <c r="I42" s="65"/>
      <c r="J42" s="65"/>
    </row>
    <row r="43" spans="2:10" x14ac:dyDescent="0.25">
      <c r="B43" s="241" t="s">
        <v>71</v>
      </c>
      <c r="C43" s="66" t="s">
        <v>72</v>
      </c>
      <c r="D43" s="66" t="s">
        <v>73</v>
      </c>
      <c r="E43" s="66" t="s">
        <v>74</v>
      </c>
      <c r="F43" s="236" t="s">
        <v>75</v>
      </c>
      <c r="G43" s="66" t="s">
        <v>76</v>
      </c>
      <c r="H43" s="65"/>
      <c r="I43" s="65"/>
      <c r="J43" s="65"/>
    </row>
    <row r="44" spans="2:10" x14ac:dyDescent="0.25">
      <c r="B44" s="242"/>
      <c r="C44" s="67" t="s">
        <v>77</v>
      </c>
      <c r="D44" s="67" t="s">
        <v>78</v>
      </c>
      <c r="E44" s="67" t="s">
        <v>79</v>
      </c>
      <c r="F44" s="237"/>
      <c r="G44" s="67" t="s">
        <v>80</v>
      </c>
      <c r="H44" s="65"/>
      <c r="I44" s="65"/>
      <c r="J44" s="65"/>
    </row>
    <row r="45" spans="2:10" ht="15.75" thickBot="1" x14ac:dyDescent="0.3">
      <c r="B45" s="243"/>
      <c r="C45" s="68"/>
      <c r="D45" s="69" t="s">
        <v>81</v>
      </c>
      <c r="E45" s="68"/>
      <c r="F45" s="238"/>
      <c r="G45" s="68"/>
      <c r="H45" s="65"/>
      <c r="I45" s="65"/>
      <c r="J45" s="65"/>
    </row>
    <row r="46" spans="2:10" ht="52.5" customHeight="1" x14ac:dyDescent="0.25">
      <c r="B46" s="70" t="s">
        <v>82</v>
      </c>
      <c r="C46" s="62"/>
      <c r="D46" s="62"/>
      <c r="E46" s="62"/>
      <c r="F46" s="62"/>
      <c r="G46" s="62"/>
      <c r="H46" s="65"/>
      <c r="I46" s="65"/>
      <c r="J46" s="65"/>
    </row>
    <row r="47" spans="2:10" ht="22.5" customHeight="1" x14ac:dyDescent="0.25">
      <c r="B47" s="71" t="s">
        <v>83</v>
      </c>
      <c r="C47" s="83"/>
      <c r="D47" s="85"/>
      <c r="E47" s="83"/>
      <c r="F47" s="83"/>
      <c r="G47" s="83"/>
      <c r="H47" s="65"/>
      <c r="I47" s="65"/>
      <c r="J47" s="65"/>
    </row>
    <row r="48" spans="2:10" ht="22.5" customHeight="1" x14ac:dyDescent="0.25">
      <c r="B48" s="71" t="s">
        <v>84</v>
      </c>
      <c r="C48" s="83"/>
      <c r="D48" s="85"/>
      <c r="E48" s="86"/>
      <c r="F48" s="83"/>
      <c r="G48" s="83"/>
      <c r="H48" s="65"/>
      <c r="I48" s="65"/>
      <c r="J48" s="65"/>
    </row>
    <row r="49" spans="2:10" ht="23.25" customHeight="1" thickBot="1" x14ac:dyDescent="0.3">
      <c r="B49" s="72" t="s">
        <v>85</v>
      </c>
      <c r="C49" s="84"/>
      <c r="D49" s="84"/>
      <c r="E49" s="84"/>
      <c r="F49" s="84"/>
      <c r="G49" s="84"/>
      <c r="H49" s="65"/>
      <c r="I49" s="65"/>
      <c r="J49" s="65"/>
    </row>
  </sheetData>
  <mergeCells count="39">
    <mergeCell ref="G39:H39"/>
    <mergeCell ref="G40:H40"/>
    <mergeCell ref="B28:C28"/>
    <mergeCell ref="B16:C16"/>
    <mergeCell ref="B17:C17"/>
    <mergeCell ref="B18:C18"/>
    <mergeCell ref="B19:C19"/>
    <mergeCell ref="B20:C20"/>
    <mergeCell ref="B23:C23"/>
    <mergeCell ref="B24:C24"/>
    <mergeCell ref="B25:C25"/>
    <mergeCell ref="B26:C26"/>
    <mergeCell ref="F43:F45"/>
    <mergeCell ref="B29:C29"/>
    <mergeCell ref="B30:C30"/>
    <mergeCell ref="B31:C31"/>
    <mergeCell ref="B32:C32"/>
    <mergeCell ref="B33:C33"/>
    <mergeCell ref="B43:B45"/>
    <mergeCell ref="C39:D39"/>
    <mergeCell ref="C40:D40"/>
    <mergeCell ref="B13:C13"/>
    <mergeCell ref="B14:C14"/>
    <mergeCell ref="B15:C15"/>
    <mergeCell ref="B27:C27"/>
    <mergeCell ref="B10:C10"/>
    <mergeCell ref="B11:C11"/>
    <mergeCell ref="B12:C12"/>
    <mergeCell ref="B22:C22"/>
    <mergeCell ref="B1:J1"/>
    <mergeCell ref="B2:J2"/>
    <mergeCell ref="B3:J3"/>
    <mergeCell ref="B4:J4"/>
    <mergeCell ref="B8:C9"/>
    <mergeCell ref="E8:E9"/>
    <mergeCell ref="F8:F9"/>
    <mergeCell ref="G8:G9"/>
    <mergeCell ref="I8:I9"/>
    <mergeCell ref="J8:J9"/>
  </mergeCells>
  <printOptions horizontalCentered="1"/>
  <pageMargins left="0.31496062992125984" right="0.35433070866141736" top="0.5" bottom="0.6" header="0.31496062992125984" footer="0.47244094488188981"/>
  <pageSetup scale="7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E13" sqref="E13"/>
    </sheetView>
  </sheetViews>
  <sheetFormatPr baseColWidth="10" defaultRowHeight="15" x14ac:dyDescent="0.25"/>
  <cols>
    <col min="1" max="1" width="22.42578125" customWidth="1"/>
    <col min="2" max="2" width="15.7109375" customWidth="1"/>
    <col min="3" max="3" width="19.140625" customWidth="1"/>
    <col min="4" max="4" width="15.7109375" customWidth="1"/>
    <col min="5" max="5" width="16" customWidth="1"/>
    <col min="6" max="6" width="15" customWidth="1"/>
    <col min="7" max="7" width="15.140625" customWidth="1"/>
    <col min="8" max="8" width="15.42578125" customWidth="1"/>
    <col min="9" max="9" width="15.5703125" customWidth="1"/>
    <col min="10" max="10" width="16.140625" customWidth="1"/>
    <col min="11" max="11" width="15.85546875" customWidth="1"/>
  </cols>
  <sheetData>
    <row r="1" spans="1:11" x14ac:dyDescent="0.25">
      <c r="A1" s="217" t="s">
        <v>111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</row>
    <row r="2" spans="1:11" x14ac:dyDescent="0.25">
      <c r="A2" s="218" t="s">
        <v>86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</row>
    <row r="3" spans="1:11" x14ac:dyDescent="0.25">
      <c r="A3" s="218" t="s">
        <v>139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</row>
    <row r="4" spans="1:11" x14ac:dyDescent="0.25">
      <c r="A4" s="218" t="s">
        <v>117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</row>
    <row r="5" spans="1:11" ht="15.75" thickBot="1" x14ac:dyDescent="0.3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</row>
    <row r="6" spans="1:11" ht="79.5" thickBot="1" x14ac:dyDescent="0.3">
      <c r="A6" s="165" t="s">
        <v>87</v>
      </c>
      <c r="B6" s="164" t="s">
        <v>88</v>
      </c>
      <c r="C6" s="164" t="s">
        <v>89</v>
      </c>
      <c r="D6" s="164" t="s">
        <v>90</v>
      </c>
      <c r="E6" s="164" t="s">
        <v>91</v>
      </c>
      <c r="F6" s="164" t="s">
        <v>92</v>
      </c>
      <c r="G6" s="164" t="s">
        <v>93</v>
      </c>
      <c r="H6" s="164" t="s">
        <v>94</v>
      </c>
      <c r="I6" s="164" t="s">
        <v>95</v>
      </c>
      <c r="J6" s="164" t="s">
        <v>96</v>
      </c>
      <c r="K6" s="164" t="s">
        <v>97</v>
      </c>
    </row>
    <row r="7" spans="1:11" x14ac:dyDescent="0.25">
      <c r="A7" s="73"/>
      <c r="B7" s="61"/>
      <c r="C7" s="61"/>
      <c r="D7" s="61"/>
      <c r="E7" s="61"/>
      <c r="F7" s="61"/>
      <c r="G7" s="61"/>
      <c r="H7" s="61"/>
      <c r="I7" s="61"/>
      <c r="J7" s="61"/>
      <c r="K7" s="61"/>
    </row>
    <row r="8" spans="1:11" ht="33.75" x14ac:dyDescent="0.25">
      <c r="A8" s="74" t="s">
        <v>98</v>
      </c>
      <c r="B8" s="60"/>
      <c r="C8" s="60"/>
      <c r="D8" s="60"/>
      <c r="E8" s="60"/>
      <c r="F8" s="60"/>
      <c r="G8" s="60"/>
      <c r="H8" s="60"/>
      <c r="I8" s="60"/>
      <c r="J8" s="60"/>
      <c r="K8" s="60"/>
    </row>
    <row r="9" spans="1:11" x14ac:dyDescent="0.25">
      <c r="A9" s="75" t="s">
        <v>99</v>
      </c>
      <c r="B9" s="60"/>
      <c r="C9" s="60"/>
      <c r="D9" s="60"/>
      <c r="E9" s="60"/>
      <c r="F9" s="60"/>
      <c r="G9" s="60"/>
      <c r="H9" s="60"/>
      <c r="I9" s="60"/>
      <c r="J9" s="60"/>
      <c r="K9" s="60"/>
    </row>
    <row r="10" spans="1:11" x14ac:dyDescent="0.25">
      <c r="A10" s="75" t="s">
        <v>100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</row>
    <row r="11" spans="1:11" x14ac:dyDescent="0.25">
      <c r="A11" s="75" t="s">
        <v>101</v>
      </c>
      <c r="B11" s="60"/>
      <c r="C11" s="60"/>
      <c r="D11" s="60"/>
      <c r="E11" s="60"/>
      <c r="F11" s="60"/>
      <c r="G11" s="60"/>
      <c r="H11" s="60"/>
      <c r="I11" s="60"/>
      <c r="J11" s="60"/>
      <c r="K11" s="60"/>
    </row>
    <row r="12" spans="1:11" x14ac:dyDescent="0.25">
      <c r="A12" s="75" t="s">
        <v>102</v>
      </c>
      <c r="B12" s="60"/>
      <c r="C12" s="60"/>
      <c r="D12" s="60"/>
      <c r="E12" s="60"/>
      <c r="F12" s="60"/>
      <c r="G12" s="60"/>
      <c r="H12" s="60"/>
      <c r="I12" s="60"/>
      <c r="J12" s="60"/>
      <c r="K12" s="60"/>
    </row>
    <row r="13" spans="1:11" x14ac:dyDescent="0.25">
      <c r="A13" s="76"/>
      <c r="B13" s="60"/>
      <c r="C13" s="60"/>
      <c r="D13" s="60"/>
      <c r="E13" s="60"/>
      <c r="F13" s="60"/>
      <c r="G13" s="60"/>
      <c r="H13" s="60"/>
      <c r="I13" s="60"/>
      <c r="J13" s="60"/>
      <c r="K13" s="60"/>
    </row>
    <row r="14" spans="1:11" ht="22.5" x14ac:dyDescent="0.25">
      <c r="A14" s="74" t="s">
        <v>103</v>
      </c>
      <c r="B14" s="60"/>
      <c r="C14" s="60"/>
      <c r="D14" s="60"/>
      <c r="E14" s="60"/>
      <c r="F14" s="60"/>
      <c r="G14" s="60"/>
      <c r="H14" s="60"/>
      <c r="I14" s="60"/>
      <c r="J14" s="60"/>
      <c r="K14" s="60"/>
    </row>
    <row r="15" spans="1:11" x14ac:dyDescent="0.25">
      <c r="A15" s="75" t="s">
        <v>104</v>
      </c>
      <c r="B15" s="60"/>
      <c r="C15" s="60"/>
      <c r="D15" s="60"/>
      <c r="E15" s="60"/>
      <c r="F15" s="60"/>
      <c r="G15" s="60"/>
      <c r="H15" s="60"/>
      <c r="I15" s="60"/>
      <c r="J15" s="60"/>
      <c r="K15" s="60"/>
    </row>
    <row r="16" spans="1:11" x14ac:dyDescent="0.25">
      <c r="A16" s="75" t="s">
        <v>105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1" x14ac:dyDescent="0.25">
      <c r="A17" s="75" t="s">
        <v>106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</row>
    <row r="18" spans="1:11" x14ac:dyDescent="0.25">
      <c r="A18" s="75" t="s">
        <v>107</v>
      </c>
      <c r="B18" s="60"/>
      <c r="C18" s="60"/>
      <c r="D18" s="60"/>
      <c r="E18" s="60"/>
      <c r="F18" s="60"/>
      <c r="G18" s="60"/>
      <c r="H18" s="60"/>
      <c r="I18" s="60"/>
      <c r="J18" s="60"/>
      <c r="K18" s="60"/>
    </row>
    <row r="19" spans="1:11" x14ac:dyDescent="0.25">
      <c r="A19" s="76"/>
      <c r="B19" s="60"/>
      <c r="C19" s="60"/>
      <c r="D19" s="60"/>
      <c r="E19" s="60"/>
      <c r="F19" s="60"/>
      <c r="G19" s="60"/>
      <c r="H19" s="60"/>
      <c r="I19" s="60"/>
      <c r="J19" s="60"/>
      <c r="K19" s="60"/>
    </row>
    <row r="20" spans="1:11" ht="33.75" x14ac:dyDescent="0.25">
      <c r="A20" s="74" t="s">
        <v>108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</row>
    <row r="21" spans="1:11" ht="15.75" thickBot="1" x14ac:dyDescent="0.3">
      <c r="A21" s="72"/>
      <c r="B21" s="77"/>
      <c r="C21" s="77"/>
      <c r="D21" s="77"/>
      <c r="E21" s="77"/>
      <c r="F21" s="77"/>
      <c r="G21" s="77"/>
      <c r="H21" s="77"/>
      <c r="I21" s="77"/>
      <c r="J21" s="77"/>
      <c r="K21" s="77"/>
    </row>
    <row r="28" spans="1:11" x14ac:dyDescent="0.25">
      <c r="B28" s="137"/>
      <c r="C28" s="137"/>
      <c r="H28" s="248"/>
      <c r="I28" s="248"/>
    </row>
    <row r="29" spans="1:11" x14ac:dyDescent="0.25">
      <c r="B29" s="209" t="s">
        <v>129</v>
      </c>
      <c r="C29" s="209"/>
      <c r="H29" s="209" t="s">
        <v>130</v>
      </c>
      <c r="I29" s="209"/>
    </row>
    <row r="30" spans="1:11" x14ac:dyDescent="0.25">
      <c r="B30" s="207" t="s">
        <v>109</v>
      </c>
      <c r="C30" s="207"/>
      <c r="H30" s="207" t="s">
        <v>131</v>
      </c>
      <c r="I30" s="207"/>
    </row>
  </sheetData>
  <mergeCells count="9">
    <mergeCell ref="H28:I28"/>
    <mergeCell ref="H30:I30"/>
    <mergeCell ref="A1:K1"/>
    <mergeCell ref="A2:K2"/>
    <mergeCell ref="A3:K3"/>
    <mergeCell ref="A4:K4"/>
    <mergeCell ref="H29:I29"/>
    <mergeCell ref="B29:C29"/>
    <mergeCell ref="B30:C30"/>
  </mergeCells>
  <pageMargins left="0.35433070866141736" right="0.39370078740157483" top="0.74803149606299213" bottom="0.74803149606299213" header="0.31496062992125984" footer="0.51181102362204722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PASIVOS CONTINGENTE</vt:lpstr>
      <vt:lpstr>EADP</vt:lpstr>
      <vt:lpstr>END NETO</vt:lpstr>
      <vt:lpstr>INT DEUDA</vt:lpstr>
      <vt:lpstr>IADP</vt:lpstr>
      <vt:lpstr>IAODF</vt:lpstr>
      <vt:lpstr>EADP!Área_de_impresión</vt:lpstr>
      <vt:lpstr>'END NETO'!Área_de_impresión</vt:lpstr>
      <vt:lpstr>IADP!Área_de_impresión</vt:lpstr>
      <vt:lpstr>'INT DEUDA'!Área_de_impresión</vt:lpstr>
      <vt:lpstr>'PASIVOS CONTINGENTE'!Área_de_impresión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grosales</dc:creator>
  <cp:lastModifiedBy>Hernandez Rodriguez,Carolina</cp:lastModifiedBy>
  <cp:lastPrinted>2020-11-11T21:01:19Z</cp:lastPrinted>
  <dcterms:created xsi:type="dcterms:W3CDTF">2017-03-13T17:50:42Z</dcterms:created>
  <dcterms:modified xsi:type="dcterms:W3CDTF">2021-01-27T14:41:48Z</dcterms:modified>
</cp:coreProperties>
</file>