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3ER TRIMESTRE 2019\I. INFORMACION CONTABLE\"/>
    </mc:Choice>
  </mc:AlternateContent>
  <bookViews>
    <workbookView xWindow="0" yWindow="0" windowWidth="28800" windowHeight="12435" firstSheet="3" activeTab="3"/>
  </bookViews>
  <sheets>
    <sheet name="ESF" sheetId="1" state="hidden" r:id="rId1"/>
    <sheet name="ECSF" sheetId="2" state="hidden" r:id="rId2"/>
    <sheet name="EVHP" sheetId="3" state="hidden" r:id="rId3"/>
    <sheet name="EFE" sheetId="4" r:id="rId4"/>
    <sheet name="Edo Analitico Activo" sheetId="5" state="hidden" r:id="rId5"/>
    <sheet name="ESF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6" l="1"/>
  <c r="E80" i="6"/>
  <c r="E46" i="6"/>
  <c r="F46" i="6"/>
  <c r="B45" i="6"/>
  <c r="F42" i="6"/>
  <c r="E42" i="6"/>
  <c r="C42" i="6"/>
  <c r="B42" i="6"/>
  <c r="F35" i="6"/>
  <c r="E35" i="6"/>
  <c r="C35" i="6"/>
  <c r="B35" i="6"/>
  <c r="F31" i="6"/>
  <c r="E31" i="6"/>
  <c r="C29" i="6"/>
  <c r="B29" i="6"/>
  <c r="E27" i="6"/>
  <c r="F27" i="6"/>
  <c r="F23" i="6"/>
  <c r="E23" i="6"/>
  <c r="B21" i="6"/>
  <c r="C21" i="6"/>
  <c r="E13" i="6"/>
  <c r="B13" i="6"/>
  <c r="F13" i="6"/>
  <c r="C13" i="6"/>
  <c r="C54" i="5"/>
  <c r="B54" i="5"/>
  <c r="C53" i="5"/>
  <c r="B53" i="5"/>
  <c r="C52" i="5"/>
  <c r="B52" i="5"/>
  <c r="C51" i="5"/>
  <c r="B51" i="5"/>
  <c r="I36" i="5"/>
  <c r="H36" i="5"/>
  <c r="H35" i="5"/>
  <c r="I35" i="5" s="1"/>
  <c r="H34" i="5"/>
  <c r="I34" i="5" s="1"/>
  <c r="I33" i="5"/>
  <c r="H33" i="5"/>
  <c r="H32" i="5"/>
  <c r="I32" i="5" s="1"/>
  <c r="H31" i="5"/>
  <c r="I31" i="5" s="1"/>
  <c r="F26" i="5"/>
  <c r="H30" i="5"/>
  <c r="I30" i="5" s="1"/>
  <c r="H29" i="5"/>
  <c r="I29" i="5" s="1"/>
  <c r="H28" i="5"/>
  <c r="G26" i="5"/>
  <c r="E26" i="5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G27" i="4"/>
  <c r="P35" i="4"/>
  <c r="O35" i="4"/>
  <c r="P34" i="4"/>
  <c r="P29" i="4"/>
  <c r="P28" i="4" s="1"/>
  <c r="H27" i="4"/>
  <c r="P19" i="4"/>
  <c r="G14" i="4"/>
  <c r="P14" i="4"/>
  <c r="H14" i="4"/>
  <c r="H48" i="4" s="1"/>
  <c r="C10" i="4"/>
  <c r="H50" i="3"/>
  <c r="H49" i="3"/>
  <c r="H47" i="3"/>
  <c r="G47" i="3"/>
  <c r="D39" i="3"/>
  <c r="H29" i="3"/>
  <c r="H28" i="3"/>
  <c r="H26" i="3"/>
  <c r="G26" i="3"/>
  <c r="G31" i="3" s="1"/>
  <c r="G52" i="3" s="1"/>
  <c r="H24" i="3"/>
  <c r="H23" i="3"/>
  <c r="J55" i="2"/>
  <c r="I55" i="2"/>
  <c r="I54" i="2"/>
  <c r="J54" i="2" s="1"/>
  <c r="J52" i="2" s="1"/>
  <c r="I52" i="2"/>
  <c r="I47" i="2"/>
  <c r="J47" i="2" s="1"/>
  <c r="I41" i="2"/>
  <c r="J41" i="2" s="1"/>
  <c r="D36" i="2"/>
  <c r="E36" i="2" s="1"/>
  <c r="I33" i="2"/>
  <c r="J33" i="2" s="1"/>
  <c r="I31" i="2"/>
  <c r="J31" i="2" s="1"/>
  <c r="I29" i="2"/>
  <c r="C13" i="2"/>
  <c r="B13" i="2"/>
  <c r="C9" i="2"/>
  <c r="B9" i="2"/>
  <c r="J58" i="1"/>
  <c r="I58" i="1"/>
  <c r="I50" i="2"/>
  <c r="J50" i="2" s="1"/>
  <c r="H44" i="3"/>
  <c r="H43" i="3"/>
  <c r="M53" i="1"/>
  <c r="J50" i="1"/>
  <c r="I46" i="2"/>
  <c r="I50" i="1"/>
  <c r="J44" i="1"/>
  <c r="I44" i="1"/>
  <c r="D35" i="2"/>
  <c r="E35" i="2" s="1"/>
  <c r="D34" i="2"/>
  <c r="E34" i="2" s="1"/>
  <c r="D33" i="2"/>
  <c r="E33" i="2" s="1"/>
  <c r="D32" i="2"/>
  <c r="E32" i="2" s="1"/>
  <c r="D31" i="2"/>
  <c r="D30" i="2"/>
  <c r="D29" i="2"/>
  <c r="E29" i="2" s="1"/>
  <c r="D28" i="2"/>
  <c r="I25" i="2"/>
  <c r="J25" i="2" s="1"/>
  <c r="I24" i="2"/>
  <c r="J24" i="2" s="1"/>
  <c r="D24" i="2"/>
  <c r="E24" i="2" s="1"/>
  <c r="I23" i="2"/>
  <c r="J23" i="2" s="1"/>
  <c r="D23" i="2"/>
  <c r="E23" i="2" s="1"/>
  <c r="I22" i="2"/>
  <c r="J22" i="2" s="1"/>
  <c r="D22" i="2"/>
  <c r="E22" i="2" s="1"/>
  <c r="I21" i="2"/>
  <c r="J21" i="2" s="1"/>
  <c r="D21" i="2"/>
  <c r="E21" i="2" s="1"/>
  <c r="I20" i="2"/>
  <c r="D20" i="2"/>
  <c r="E20" i="2" s="1"/>
  <c r="I19" i="2"/>
  <c r="J19" i="2" s="1"/>
  <c r="D19" i="2"/>
  <c r="J27" i="1"/>
  <c r="I18" i="2"/>
  <c r="E26" i="1"/>
  <c r="F51" i="6" l="1"/>
  <c r="C51" i="6"/>
  <c r="F38" i="5"/>
  <c r="P40" i="4"/>
  <c r="P23" i="4"/>
  <c r="P43" i="4" s="1"/>
  <c r="P48" i="4" s="1"/>
  <c r="O47" i="4" s="1"/>
  <c r="G48" i="4"/>
  <c r="I63" i="1"/>
  <c r="E19" i="2"/>
  <c r="J46" i="2"/>
  <c r="B51" i="6"/>
  <c r="H35" i="3"/>
  <c r="E51" i="6"/>
  <c r="D26" i="2"/>
  <c r="E28" i="2"/>
  <c r="E30" i="2"/>
  <c r="J63" i="1"/>
  <c r="M55" i="1"/>
  <c r="H26" i="5"/>
  <c r="I16" i="2"/>
  <c r="J18" i="2"/>
  <c r="C65" i="6"/>
  <c r="J20" i="2"/>
  <c r="O29" i="4"/>
  <c r="E62" i="6"/>
  <c r="E31" i="2"/>
  <c r="E43" i="1"/>
  <c r="F62" i="6"/>
  <c r="D41" i="1"/>
  <c r="M52" i="1"/>
  <c r="D18" i="2"/>
  <c r="J29" i="2"/>
  <c r="H36" i="3"/>
  <c r="E16" i="5"/>
  <c r="E38" i="5" s="1"/>
  <c r="H18" i="5"/>
  <c r="I28" i="5"/>
  <c r="I26" i="5" s="1"/>
  <c r="E68" i="6"/>
  <c r="E41" i="1"/>
  <c r="I42" i="2"/>
  <c r="J42" i="2" s="1"/>
  <c r="I48" i="2"/>
  <c r="J48" i="2" s="1"/>
  <c r="H41" i="3"/>
  <c r="H45" i="3"/>
  <c r="F68" i="6"/>
  <c r="F73" i="6"/>
  <c r="D26" i="1"/>
  <c r="D43" i="1" s="1"/>
  <c r="I38" i="1"/>
  <c r="H16" i="3"/>
  <c r="H37" i="3"/>
  <c r="J38" i="1"/>
  <c r="J40" i="1" s="1"/>
  <c r="J65" i="1" s="1"/>
  <c r="I30" i="2"/>
  <c r="J30" i="2" s="1"/>
  <c r="I32" i="2"/>
  <c r="J32" i="2" s="1"/>
  <c r="I34" i="2"/>
  <c r="J34" i="2" s="1"/>
  <c r="I49" i="2"/>
  <c r="J49" i="2" s="1"/>
  <c r="I27" i="1"/>
  <c r="H17" i="3"/>
  <c r="I40" i="2"/>
  <c r="H22" i="3"/>
  <c r="F64" i="6" l="1"/>
  <c r="C67" i="6"/>
  <c r="J44" i="2"/>
  <c r="O14" i="4"/>
  <c r="O19" i="4"/>
  <c r="F24" i="2"/>
  <c r="F84" i="6"/>
  <c r="J68" i="1"/>
  <c r="D33" i="3"/>
  <c r="H33" i="3" s="1"/>
  <c r="I40" i="1"/>
  <c r="I65" i="1" s="1"/>
  <c r="I68" i="1" s="1"/>
  <c r="E73" i="6"/>
  <c r="E84" i="6" s="1"/>
  <c r="F39" i="3"/>
  <c r="E39" i="3"/>
  <c r="H42" i="3"/>
  <c r="D14" i="3"/>
  <c r="H15" i="3"/>
  <c r="H16" i="5"/>
  <c r="H38" i="5" s="1"/>
  <c r="I18" i="5"/>
  <c r="I16" i="5" s="1"/>
  <c r="I38" i="5" s="1"/>
  <c r="I27" i="2"/>
  <c r="E19" i="3"/>
  <c r="H21" i="3"/>
  <c r="J16" i="2"/>
  <c r="B67" i="6"/>
  <c r="J40" i="2"/>
  <c r="J38" i="2" s="1"/>
  <c r="J36" i="2" s="1"/>
  <c r="I38" i="2"/>
  <c r="D16" i="2"/>
  <c r="D14" i="2" s="1"/>
  <c r="E18" i="2"/>
  <c r="E16" i="2" s="1"/>
  <c r="O28" i="4"/>
  <c r="E26" i="2"/>
  <c r="I44" i="2"/>
  <c r="O53" i="4"/>
  <c r="F19" i="3"/>
  <c r="F31" i="3" s="1"/>
  <c r="H20" i="3"/>
  <c r="J27" i="2"/>
  <c r="B65" i="6"/>
  <c r="I14" i="2"/>
  <c r="E64" i="6"/>
  <c r="F86" i="6" l="1"/>
  <c r="O23" i="4"/>
  <c r="E14" i="2"/>
  <c r="J14" i="2"/>
  <c r="E86" i="6"/>
  <c r="O34" i="4"/>
  <c r="O40" i="4" s="1"/>
  <c r="D31" i="3"/>
  <c r="H14" i="3"/>
  <c r="H19" i="3"/>
  <c r="E31" i="3"/>
  <c r="E52" i="3" s="1"/>
  <c r="F52" i="3"/>
  <c r="I36" i="2"/>
  <c r="H39" i="3"/>
  <c r="O43" i="4" l="1"/>
  <c r="O48" i="4" s="1"/>
  <c r="O49" i="4" s="1"/>
  <c r="D52" i="3"/>
  <c r="H52" i="3" s="1"/>
  <c r="K52" i="3" s="1"/>
  <c r="H31" i="3"/>
  <c r="K31" i="3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<sst xmlns="http://schemas.openxmlformats.org/spreadsheetml/2006/main" count="434" uniqueCount="277">
  <si>
    <t>Estado de Situación Financiera</t>
  </si>
  <si>
    <t>Al 30 de septiembre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</si>
  <si>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</si>
  <si>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</si>
  <si>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</si>
  <si>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</si>
  <si>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</si>
  <si>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</si>
  <si>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</si>
  <si>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</si>
  <si>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</si>
  <si>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</si>
  <si>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</si>
  <si>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</si>
  <si>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</si>
  <si>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</si>
  <si>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</si>
  <si>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</si>
  <si>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</si>
  <si>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</si>
  <si>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</si>
  <si>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</si>
  <si>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</si>
  <si>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</si>
  <si>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</si>
  <si>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</si>
  <si>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</si>
  <si>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</si>
  <si>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</si>
  <si>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</si>
  <si>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</si>
  <si>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</si>
  <si>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</si>
  <si>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</si>
  <si>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</si>
  <si>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</si>
  <si>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</si>
  <si>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</si>
  <si>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</si>
  <si>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</si>
  <si>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</si>
  <si>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</si>
  <si>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</si>
  <si>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</si>
  <si>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</si>
  <si>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</si>
  <si>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</si>
  <si>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</si>
  <si>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</si>
  <si>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</si>
  <si>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</si>
  <si>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</si>
  <si>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</si>
  <si>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</si>
  <si>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</si>
  <si>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</si>
  <si>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</si>
  <si>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</si>
  <si>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</si>
  <si>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</si>
  <si>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</si>
  <si>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</si>
  <si>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</si>
  <si>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</si>
  <si>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</si>
  <si>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</si>
  <si>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</si>
  <si>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</si>
  <si>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</si>
  <si>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</si>
  <si>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</si>
  <si>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septiembre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</si>
  <si>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</si>
  <si>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</si>
  <si>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</si>
  <si>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</si>
  <si>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</si>
  <si>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</si>
  <si>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</si>
  <si>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</si>
  <si>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</si>
  <si>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</si>
  <si>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</si>
  <si>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</si>
  <si>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</si>
  <si>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</si>
  <si>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</si>
  <si>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</si>
  <si>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</si>
  <si>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</si>
  <si>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</si>
  <si>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</si>
  <si>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</si>
  <si>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</si>
  <si>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</si>
  <si>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</si>
  <si>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</si>
  <si>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</si>
  <si>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</si>
  <si>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</si>
  <si>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</si>
  <si>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</si>
  <si>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</si>
  <si>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</si>
  <si>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</si>
  <si>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</si>
  <si>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</si>
  <si>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</si>
  <si>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</si>
  <si>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</si>
  <si>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</si>
  <si>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</si>
  <si>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</si>
  <si>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</si>
  <si>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</si>
  <si>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</si>
  <si>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</si>
  <si>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</si>
  <si>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</si>
  <si>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</si>
  <si>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</si>
  <si>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</si>
  <si>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</si>
  <si>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</si>
  <si>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</si>
  <si>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</si>
  <si>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</si>
  <si>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</si>
  <si>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</si>
  <si>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</si>
  <si>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</si>
  <si>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</si>
  <si>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</si>
  <si>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</si>
  <si>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</si>
  <si>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</si>
  <si>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</si>
  <si>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</si>
  <si>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</si>
  <si>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</si>
  <si>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</si>
  <si>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</si>
  <si>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</si>
  <si>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</si>
  <si>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</si>
  <si>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</si>
  <si>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</si>
  <si>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</si>
  <si>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</si>
  <si>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</si>
  <si>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</si>
  <si>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</si>
  <si>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</si>
  <si>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</si>
  <si>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</si>
  <si>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</si>
  <si>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</si>
  <si>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</si>
  <si>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</si>
  <si>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</si>
  <si>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2019 y al 31 de diciembre de 2018</t>
  </si>
  <si>
    <t>(PESOS)</t>
  </si>
  <si>
    <t>Concepto (c)</t>
  </si>
  <si>
    <t>30 de septiembre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</si>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</sst>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6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167" fontId="9" fillId="0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7" xfId="0" applyFont="1" applyFill="1" applyBorder="1" applyProtection="1">
      <protection locked="0"/>
    </xf>
    <xf numFmtId="43" fontId="9" fillId="2" borderId="7" xfId="1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8" fontId="2" fillId="2" borderId="0" xfId="0" applyNumberFormat="1" applyFont="1" applyFill="1"/>
    <xf numFmtId="169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8" fontId="2" fillId="0" borderId="0" xfId="0" applyNumberFormat="1" applyFont="1" applyFill="1"/>
    <xf numFmtId="4" fontId="2" fillId="0" borderId="0" xfId="0" applyNumberFormat="1" applyFont="1" applyFill="1"/>
    <xf numFmtId="171" fontId="11" fillId="0" borderId="0" xfId="0" applyNumberFormat="1" applyFont="1" applyFill="1"/>
    <xf numFmtId="168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3" fontId="11" fillId="0" borderId="7" xfId="0" applyNumberFormat="1" applyFont="1" applyFill="1" applyBorder="1" applyAlignment="1">
      <alignment horizontal="right" vertical="top"/>
    </xf>
    <xf numFmtId="16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9" fillId="2" borderId="7" xfId="0" applyFont="1" applyFill="1" applyBorder="1" applyAlignment="1" applyProtection="1">
      <protection locked="0"/>
    </xf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67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horizontal="right" vertical="top" wrapText="1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67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/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16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167" fontId="9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37" fontId="9" fillId="2" borderId="0" xfId="1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2" fillId="2" borderId="7" xfId="0" applyFont="1" applyFill="1" applyBorder="1" applyAlignment="1" applyProtection="1">
      <protection locked="0"/>
    </xf>
    <xf numFmtId="0" fontId="9" fillId="0" borderId="0" xfId="0" applyFont="1"/>
    <xf numFmtId="0" fontId="22" fillId="0" borderId="0" xfId="0" applyFont="1"/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167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37" fontId="2" fillId="2" borderId="7" xfId="0" applyNumberFormat="1" applyFont="1" applyFill="1" applyBorder="1" applyAlignment="1" applyProtection="1">
      <protection locked="0"/>
    </xf>
    <xf numFmtId="0" fontId="7" fillId="3" borderId="3" xfId="0" applyFont="1" applyFill="1" applyBorder="1"/>
    <xf numFmtId="0" fontId="8" fillId="3" borderId="2" xfId="0" applyFont="1" applyFill="1" applyBorder="1" applyAlignment="1">
      <alignment horizontal="centerContinuous"/>
    </xf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3" fontId="7" fillId="2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>
      <alignment horizontal="right" vertical="top"/>
    </xf>
    <xf numFmtId="0" fontId="11" fillId="0" borderId="6" xfId="0" applyFont="1" applyFill="1" applyBorder="1" applyAlignment="1">
      <alignment vertical="top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16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zoomScaleNormal="100" zoomScalePageLayoutView="80" workbookViewId="0">
      <selection activeCell="J4" sqref="J4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3" width="12.28515625" style="6" bestFit="1" customWidth="1"/>
    <col min="14" max="16384" width="11.42578125" style="6"/>
  </cols>
  <sheetData>
    <row r="1" spans="1:15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5" ht="6" customHeight="1" x14ac:dyDescent="0.2">
      <c r="K2" s="6"/>
      <c r="L2" s="7"/>
    </row>
    <row r="3" spans="1:15" ht="14.1" customHeight="1" x14ac:dyDescent="0.2">
      <c r="B3" s="9"/>
      <c r="C3" s="288"/>
      <c r="D3" s="288"/>
      <c r="E3" s="288"/>
      <c r="F3" s="288"/>
      <c r="G3" s="288"/>
      <c r="H3" s="288"/>
      <c r="I3" s="288"/>
      <c r="J3" s="9"/>
      <c r="K3" s="9"/>
      <c r="L3" s="7"/>
    </row>
    <row r="4" spans="1:15" ht="14.1" customHeight="1" x14ac:dyDescent="0.2">
      <c r="B4" s="9"/>
      <c r="C4" s="288" t="s">
        <v>0</v>
      </c>
      <c r="D4" s="288"/>
      <c r="E4" s="288"/>
      <c r="F4" s="288"/>
      <c r="G4" s="288"/>
      <c r="H4" s="288"/>
      <c r="I4" s="288"/>
      <c r="J4" s="9"/>
      <c r="K4" s="9"/>
    </row>
    <row r="5" spans="1:15" ht="14.1" customHeight="1" x14ac:dyDescent="0.2">
      <c r="B5" s="9"/>
      <c r="C5" s="288" t="s">
        <v>1</v>
      </c>
      <c r="D5" s="288"/>
      <c r="E5" s="288"/>
      <c r="F5" s="288"/>
      <c r="G5" s="288"/>
      <c r="H5" s="288"/>
      <c r="I5" s="288"/>
      <c r="J5" s="9"/>
      <c r="K5" s="9"/>
      <c r="O5" s="141"/>
    </row>
    <row r="6" spans="1:15" ht="14.1" customHeight="1" x14ac:dyDescent="0.2">
      <c r="B6" s="10"/>
      <c r="C6" s="289" t="s">
        <v>2</v>
      </c>
      <c r="D6" s="289"/>
      <c r="E6" s="289"/>
      <c r="F6" s="289"/>
      <c r="G6" s="289"/>
      <c r="H6" s="289"/>
      <c r="I6" s="289"/>
      <c r="J6" s="10"/>
      <c r="K6" s="10"/>
    </row>
    <row r="7" spans="1:15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5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5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5" s="15" customFormat="1" ht="15" customHeight="1" x14ac:dyDescent="0.2">
      <c r="A10" s="291"/>
      <c r="B10" s="293" t="s">
        <v>4</v>
      </c>
      <c r="C10" s="293"/>
      <c r="D10" s="245" t="s">
        <v>5</v>
      </c>
      <c r="E10" s="245"/>
      <c r="F10" s="295"/>
      <c r="G10" s="293" t="s">
        <v>4</v>
      </c>
      <c r="H10" s="293"/>
      <c r="I10" s="245" t="s">
        <v>5</v>
      </c>
      <c r="J10" s="245"/>
      <c r="K10" s="244"/>
      <c r="L10" s="14"/>
    </row>
    <row r="11" spans="1:15" s="15" customFormat="1" ht="15" customHeight="1" x14ac:dyDescent="0.2">
      <c r="A11" s="292"/>
      <c r="B11" s="294"/>
      <c r="C11" s="294"/>
      <c r="D11" s="246">
        <v>2019</v>
      </c>
      <c r="E11" s="246">
        <v>2018</v>
      </c>
      <c r="F11" s="296"/>
      <c r="G11" s="294"/>
      <c r="H11" s="294"/>
      <c r="I11" s="246">
        <v>2019</v>
      </c>
      <c r="J11" s="246">
        <v>2018</v>
      </c>
      <c r="K11" s="247"/>
      <c r="L11" s="14"/>
    </row>
    <row r="12" spans="1:15" ht="3" customHeight="1" x14ac:dyDescent="0.2">
      <c r="A12" s="16"/>
      <c r="B12" s="12"/>
      <c r="C12" s="10"/>
      <c r="D12" s="10"/>
      <c r="E12" s="10"/>
      <c r="F12" s="11"/>
      <c r="G12" s="10"/>
      <c r="H12" s="10"/>
      <c r="I12" s="10"/>
      <c r="J12" s="10"/>
      <c r="K12" s="17"/>
      <c r="L12" s="7"/>
    </row>
    <row r="13" spans="1:15" ht="3" customHeight="1" x14ac:dyDescent="0.2">
      <c r="A13" s="16"/>
      <c r="B13" s="12"/>
      <c r="C13" s="10"/>
      <c r="D13" s="10"/>
      <c r="E13" s="10"/>
      <c r="F13" s="11"/>
      <c r="G13" s="10"/>
      <c r="H13" s="10"/>
      <c r="I13" s="10"/>
      <c r="J13" s="10"/>
      <c r="K13" s="17"/>
    </row>
    <row r="14" spans="1:15" x14ac:dyDescent="0.2">
      <c r="A14" s="18"/>
      <c r="B14" s="286" t="s">
        <v>6</v>
      </c>
      <c r="C14" s="286"/>
      <c r="D14" s="19"/>
      <c r="E14" s="20"/>
      <c r="G14" s="286" t="s">
        <v>7</v>
      </c>
      <c r="H14" s="286"/>
      <c r="I14" s="21"/>
      <c r="J14" s="21"/>
      <c r="K14" s="17"/>
    </row>
    <row r="15" spans="1:15" ht="5.0999999999999996" customHeight="1" x14ac:dyDescent="0.2">
      <c r="A15" s="18"/>
      <c r="B15" s="22"/>
      <c r="C15" s="21"/>
      <c r="D15" s="23"/>
      <c r="E15" s="23"/>
      <c r="G15" s="22"/>
      <c r="H15" s="21"/>
      <c r="I15" s="24"/>
      <c r="J15" s="24"/>
      <c r="K15" s="17"/>
    </row>
    <row r="16" spans="1:15" x14ac:dyDescent="0.2">
      <c r="A16" s="18"/>
      <c r="B16" s="279" t="s">
        <v>8</v>
      </c>
      <c r="C16" s="279"/>
      <c r="D16" s="23"/>
      <c r="E16" s="23"/>
      <c r="G16" s="279" t="s">
        <v>9</v>
      </c>
      <c r="H16" s="279"/>
      <c r="I16" s="23"/>
      <c r="J16" s="23"/>
      <c r="K16" s="17"/>
    </row>
    <row r="17" spans="1:11" ht="5.0999999999999996" customHeight="1" x14ac:dyDescent="0.2">
      <c r="A17" s="18"/>
      <c r="B17" s="25"/>
      <c r="C17" s="26"/>
      <c r="D17" s="23"/>
      <c r="E17" s="23"/>
      <c r="G17" s="25"/>
      <c r="H17" s="26"/>
      <c r="I17" s="23"/>
      <c r="J17" s="23"/>
      <c r="K17" s="17"/>
    </row>
    <row r="18" spans="1:11" x14ac:dyDescent="0.2">
      <c r="A18" s="18"/>
      <c r="B18" s="284" t="s">
        <v>10</v>
      </c>
      <c r="C18" s="284"/>
      <c r="D18" s="27">
        <v>274039429</v>
      </c>
      <c r="E18" s="27">
        <v>745083861</v>
      </c>
      <c r="F18" s="28"/>
      <c r="G18" s="284" t="s">
        <v>11</v>
      </c>
      <c r="H18" s="284"/>
      <c r="I18" s="27">
        <v>845465987</v>
      </c>
      <c r="J18" s="27">
        <v>1746793405</v>
      </c>
      <c r="K18" s="29"/>
    </row>
    <row r="19" spans="1:11" ht="12" customHeight="1" x14ac:dyDescent="0.2">
      <c r="A19" s="18"/>
      <c r="B19" s="284" t="s">
        <v>12</v>
      </c>
      <c r="C19" s="284"/>
      <c r="D19" s="27">
        <v>642314071</v>
      </c>
      <c r="E19" s="27">
        <v>860780901</v>
      </c>
      <c r="F19" s="28"/>
      <c r="G19" s="284" t="s">
        <v>13</v>
      </c>
      <c r="H19" s="284"/>
      <c r="I19" s="27">
        <v>39197</v>
      </c>
      <c r="J19" s="27">
        <v>27211</v>
      </c>
      <c r="K19" s="29"/>
    </row>
    <row r="20" spans="1:11" ht="12" customHeight="1" x14ac:dyDescent="0.2">
      <c r="A20" s="18"/>
      <c r="B20" s="284" t="s">
        <v>14</v>
      </c>
      <c r="C20" s="284"/>
      <c r="D20" s="27">
        <v>29924024</v>
      </c>
      <c r="E20" s="27">
        <v>41866723</v>
      </c>
      <c r="F20" s="28"/>
      <c r="G20" s="284" t="s">
        <v>15</v>
      </c>
      <c r="H20" s="284"/>
      <c r="I20" s="27">
        <v>11166356</v>
      </c>
      <c r="J20" s="27">
        <v>0</v>
      </c>
      <c r="K20" s="29"/>
    </row>
    <row r="21" spans="1:11" x14ac:dyDescent="0.2">
      <c r="A21" s="18"/>
      <c r="B21" s="284" t="s">
        <v>16</v>
      </c>
      <c r="C21" s="284"/>
      <c r="D21" s="27">
        <v>0</v>
      </c>
      <c r="E21" s="27">
        <v>0</v>
      </c>
      <c r="F21" s="28"/>
      <c r="G21" s="284" t="s">
        <v>17</v>
      </c>
      <c r="H21" s="284"/>
      <c r="I21" s="27">
        <v>0</v>
      </c>
      <c r="J21" s="27">
        <v>0</v>
      </c>
      <c r="K21" s="29"/>
    </row>
    <row r="22" spans="1:11" x14ac:dyDescent="0.2">
      <c r="A22" s="18"/>
      <c r="B22" s="284" t="s">
        <v>18</v>
      </c>
      <c r="C22" s="284"/>
      <c r="D22" s="27">
        <v>8544093</v>
      </c>
      <c r="E22" s="27">
        <v>8544093</v>
      </c>
      <c r="F22" s="28"/>
      <c r="G22" s="284" t="s">
        <v>19</v>
      </c>
      <c r="H22" s="284"/>
      <c r="I22" s="27">
        <v>0</v>
      </c>
      <c r="J22" s="27">
        <v>0</v>
      </c>
      <c r="K22" s="29"/>
    </row>
    <row r="23" spans="1:11" ht="25.5" customHeight="1" x14ac:dyDescent="0.2">
      <c r="A23" s="18"/>
      <c r="B23" s="284" t="s">
        <v>20</v>
      </c>
      <c r="C23" s="284"/>
      <c r="D23" s="27">
        <v>0</v>
      </c>
      <c r="E23" s="27">
        <v>0</v>
      </c>
      <c r="F23" s="28"/>
      <c r="G23" s="287" t="s">
        <v>21</v>
      </c>
      <c r="H23" s="287"/>
      <c r="I23" s="27">
        <v>0</v>
      </c>
      <c r="J23" s="27">
        <v>0</v>
      </c>
      <c r="K23" s="29"/>
    </row>
    <row r="24" spans="1:11" x14ac:dyDescent="0.2">
      <c r="A24" s="18"/>
      <c r="B24" s="284" t="s">
        <v>22</v>
      </c>
      <c r="C24" s="284"/>
      <c r="D24" s="27">
        <v>0</v>
      </c>
      <c r="E24" s="27">
        <v>0</v>
      </c>
      <c r="F24" s="28"/>
      <c r="G24" s="284" t="s">
        <v>23</v>
      </c>
      <c r="H24" s="284"/>
      <c r="I24" s="27">
        <v>0</v>
      </c>
      <c r="J24" s="27">
        <v>0</v>
      </c>
      <c r="K24" s="29"/>
    </row>
    <row r="25" spans="1:11" x14ac:dyDescent="0.2">
      <c r="A25" s="18"/>
      <c r="B25" s="30"/>
      <c r="C25" s="31"/>
      <c r="D25" s="32"/>
      <c r="E25" s="32"/>
      <c r="G25" s="284" t="s">
        <v>24</v>
      </c>
      <c r="H25" s="284"/>
      <c r="I25" s="27">
        <v>3824579</v>
      </c>
      <c r="J25" s="27">
        <v>4524749</v>
      </c>
      <c r="K25" s="29"/>
    </row>
    <row r="26" spans="1:11" x14ac:dyDescent="0.2">
      <c r="A26" s="33"/>
      <c r="B26" s="279" t="s">
        <v>25</v>
      </c>
      <c r="C26" s="279"/>
      <c r="D26" s="34">
        <f>SUM(D18:D24)</f>
        <v>954821617</v>
      </c>
      <c r="E26" s="34">
        <f>SUM(E18:E24)</f>
        <v>1656275578</v>
      </c>
      <c r="F26" s="35"/>
      <c r="G26" s="22"/>
      <c r="H26" s="21"/>
      <c r="I26" s="36"/>
      <c r="J26" s="36"/>
      <c r="K26" s="17"/>
    </row>
    <row r="27" spans="1:11" x14ac:dyDescent="0.2">
      <c r="A27" s="33"/>
      <c r="B27" s="22"/>
      <c r="C27" s="37"/>
      <c r="D27" s="36"/>
      <c r="E27" s="36"/>
      <c r="F27" s="35"/>
      <c r="G27" s="279" t="s">
        <v>26</v>
      </c>
      <c r="H27" s="279"/>
      <c r="I27" s="34">
        <f>SUM(I18:I25)</f>
        <v>860496119</v>
      </c>
      <c r="J27" s="34">
        <f>SUM(J18:J25)</f>
        <v>1751345365</v>
      </c>
      <c r="K27" s="17"/>
    </row>
    <row r="28" spans="1:11" x14ac:dyDescent="0.2">
      <c r="A28" s="18"/>
      <c r="B28" s="30"/>
      <c r="C28" s="30"/>
      <c r="D28" s="32"/>
      <c r="E28" s="32"/>
      <c r="G28" s="38"/>
      <c r="H28" s="31"/>
      <c r="I28" s="32"/>
      <c r="J28" s="32"/>
      <c r="K28" s="17"/>
    </row>
    <row r="29" spans="1:11" x14ac:dyDescent="0.2">
      <c r="A29" s="18"/>
      <c r="B29" s="279" t="s">
        <v>27</v>
      </c>
      <c r="C29" s="279"/>
      <c r="D29" s="23"/>
      <c r="E29" s="23"/>
      <c r="G29" s="279" t="s">
        <v>28</v>
      </c>
      <c r="H29" s="279"/>
      <c r="I29" s="23"/>
      <c r="J29" s="23"/>
      <c r="K29" s="17"/>
    </row>
    <row r="30" spans="1:11" x14ac:dyDescent="0.2">
      <c r="A30" s="18"/>
      <c r="B30" s="30"/>
      <c r="C30" s="30"/>
      <c r="D30" s="32"/>
      <c r="E30" s="32"/>
      <c r="G30" s="30"/>
      <c r="H30" s="31"/>
      <c r="I30" s="32"/>
      <c r="J30" s="32"/>
      <c r="K30" s="17"/>
    </row>
    <row r="31" spans="1:11" ht="12" customHeight="1" x14ac:dyDescent="0.2">
      <c r="A31" s="18"/>
      <c r="B31" s="284" t="s">
        <v>29</v>
      </c>
      <c r="C31" s="284"/>
      <c r="D31" s="27">
        <v>76239652</v>
      </c>
      <c r="E31" s="27">
        <v>18321930</v>
      </c>
      <c r="F31" s="28"/>
      <c r="G31" s="284" t="s">
        <v>30</v>
      </c>
      <c r="H31" s="284"/>
      <c r="I31" s="27">
        <v>0</v>
      </c>
      <c r="J31" s="27">
        <v>0</v>
      </c>
      <c r="K31" s="29"/>
    </row>
    <row r="32" spans="1:11" ht="12" customHeight="1" x14ac:dyDescent="0.2">
      <c r="A32" s="18"/>
      <c r="B32" s="284" t="s">
        <v>31</v>
      </c>
      <c r="C32" s="284"/>
      <c r="D32" s="27">
        <v>10609809</v>
      </c>
      <c r="E32" s="27">
        <v>10445779</v>
      </c>
      <c r="F32" s="28"/>
      <c r="G32" s="284" t="s">
        <v>32</v>
      </c>
      <c r="H32" s="284"/>
      <c r="I32" s="27">
        <v>0</v>
      </c>
      <c r="J32" s="27">
        <v>0</v>
      </c>
      <c r="K32" s="29"/>
    </row>
    <row r="33" spans="1:11" ht="12" customHeight="1" x14ac:dyDescent="0.2">
      <c r="A33" s="18"/>
      <c r="B33" s="284" t="s">
        <v>33</v>
      </c>
      <c r="C33" s="284"/>
      <c r="D33" s="27">
        <v>33551657724</v>
      </c>
      <c r="E33" s="27">
        <v>34110791292</v>
      </c>
      <c r="F33" s="28"/>
      <c r="G33" s="284" t="s">
        <v>34</v>
      </c>
      <c r="H33" s="284"/>
      <c r="I33" s="27">
        <v>2620646195</v>
      </c>
      <c r="J33" s="27">
        <v>2653803342</v>
      </c>
      <c r="K33" s="29"/>
    </row>
    <row r="34" spans="1:11" x14ac:dyDescent="0.2">
      <c r="A34" s="18"/>
      <c r="B34" s="284" t="s">
        <v>35</v>
      </c>
      <c r="C34" s="284"/>
      <c r="D34" s="27">
        <v>2092994183</v>
      </c>
      <c r="E34" s="27">
        <v>1716472357</v>
      </c>
      <c r="F34" s="28"/>
      <c r="G34" s="284" t="s">
        <v>36</v>
      </c>
      <c r="H34" s="284"/>
      <c r="I34" s="27">
        <v>0</v>
      </c>
      <c r="J34" s="27">
        <v>0</v>
      </c>
      <c r="K34" s="29"/>
    </row>
    <row r="35" spans="1:11" ht="26.25" customHeight="1" x14ac:dyDescent="0.2">
      <c r="A35" s="18"/>
      <c r="B35" s="284" t="s">
        <v>37</v>
      </c>
      <c r="C35" s="284"/>
      <c r="D35" s="27">
        <v>17366293</v>
      </c>
      <c r="E35" s="27">
        <v>16329608</v>
      </c>
      <c r="F35" s="28"/>
      <c r="G35" s="287" t="s">
        <v>38</v>
      </c>
      <c r="H35" s="287"/>
      <c r="I35" s="27">
        <v>0</v>
      </c>
      <c r="J35" s="27">
        <v>0</v>
      </c>
      <c r="K35" s="29"/>
    </row>
    <row r="36" spans="1:11" ht="12" customHeight="1" x14ac:dyDescent="0.2">
      <c r="A36" s="18"/>
      <c r="B36" s="284" t="s">
        <v>39</v>
      </c>
      <c r="C36" s="284"/>
      <c r="D36" s="27">
        <v>0</v>
      </c>
      <c r="E36" s="27">
        <v>0</v>
      </c>
      <c r="F36" s="28"/>
      <c r="G36" s="284" t="s">
        <v>40</v>
      </c>
      <c r="H36" s="284"/>
      <c r="I36" s="27">
        <v>2250074</v>
      </c>
      <c r="J36" s="27">
        <v>2250074</v>
      </c>
      <c r="K36" s="29"/>
    </row>
    <row r="37" spans="1:11" x14ac:dyDescent="0.2">
      <c r="A37" s="18"/>
      <c r="B37" s="284" t="s">
        <v>41</v>
      </c>
      <c r="C37" s="284"/>
      <c r="D37" s="27">
        <v>0</v>
      </c>
      <c r="E37" s="27">
        <v>0</v>
      </c>
      <c r="F37" s="28"/>
      <c r="G37" s="30"/>
      <c r="H37" s="31"/>
      <c r="I37" s="32"/>
      <c r="J37" s="32"/>
      <c r="K37" s="17"/>
    </row>
    <row r="38" spans="1:11" ht="12" customHeight="1" x14ac:dyDescent="0.2">
      <c r="A38" s="18"/>
      <c r="B38" s="284" t="s">
        <v>42</v>
      </c>
      <c r="C38" s="284"/>
      <c r="D38" s="27">
        <v>0</v>
      </c>
      <c r="E38" s="27">
        <v>0</v>
      </c>
      <c r="F38" s="28"/>
      <c r="G38" s="279" t="s">
        <v>43</v>
      </c>
      <c r="H38" s="279"/>
      <c r="I38" s="34">
        <f>SUM(I31:I36)</f>
        <v>2622896269</v>
      </c>
      <c r="J38" s="34">
        <f>SUM(J31:J36)</f>
        <v>2656053416</v>
      </c>
      <c r="K38" s="17"/>
    </row>
    <row r="39" spans="1:11" x14ac:dyDescent="0.2">
      <c r="A39" s="18"/>
      <c r="B39" s="284" t="s">
        <v>44</v>
      </c>
      <c r="C39" s="284"/>
      <c r="D39" s="27">
        <v>0</v>
      </c>
      <c r="E39" s="27">
        <v>0</v>
      </c>
      <c r="F39" s="28"/>
      <c r="G39" s="22"/>
      <c r="H39" s="37"/>
      <c r="I39" s="36"/>
      <c r="J39" s="36"/>
      <c r="K39" s="17"/>
    </row>
    <row r="40" spans="1:11" x14ac:dyDescent="0.2">
      <c r="A40" s="18"/>
      <c r="B40" s="30"/>
      <c r="C40" s="31"/>
      <c r="D40" s="32"/>
      <c r="E40" s="32"/>
      <c r="G40" s="279" t="s">
        <v>45</v>
      </c>
      <c r="H40" s="279"/>
      <c r="I40" s="34">
        <f>I27+I38</f>
        <v>3483392388</v>
      </c>
      <c r="J40" s="34">
        <f>J27+J38</f>
        <v>4407398781</v>
      </c>
      <c r="K40" s="17"/>
    </row>
    <row r="41" spans="1:11" ht="12" customHeight="1" x14ac:dyDescent="0.2">
      <c r="A41" s="33"/>
      <c r="B41" s="279" t="s">
        <v>46</v>
      </c>
      <c r="C41" s="279"/>
      <c r="D41" s="34">
        <f>SUM(D31:D39)</f>
        <v>35748867661</v>
      </c>
      <c r="E41" s="34">
        <f>SUM(E31:E39)</f>
        <v>35872360966</v>
      </c>
      <c r="F41" s="35"/>
      <c r="G41" s="22"/>
      <c r="H41" s="39"/>
      <c r="I41" s="36"/>
      <c r="J41" s="36"/>
      <c r="K41" s="17"/>
    </row>
    <row r="42" spans="1:11" x14ac:dyDescent="0.2">
      <c r="A42" s="18"/>
      <c r="B42" s="30"/>
      <c r="C42" s="22"/>
      <c r="D42" s="32"/>
      <c r="E42" s="32"/>
      <c r="G42" s="286" t="s">
        <v>47</v>
      </c>
      <c r="H42" s="286"/>
      <c r="I42" s="32"/>
      <c r="J42" s="32"/>
      <c r="K42" s="17"/>
    </row>
    <row r="43" spans="1:11" x14ac:dyDescent="0.2">
      <c r="A43" s="18"/>
      <c r="B43" s="279" t="s">
        <v>48</v>
      </c>
      <c r="C43" s="279"/>
      <c r="D43" s="40">
        <f>D26+D41</f>
        <v>36703689278</v>
      </c>
      <c r="E43" s="40">
        <f>E26+E41</f>
        <v>37528636544</v>
      </c>
      <c r="G43" s="22"/>
      <c r="H43" s="39"/>
      <c r="I43" s="32"/>
      <c r="J43" s="32"/>
      <c r="K43" s="17"/>
    </row>
    <row r="44" spans="1:11" x14ac:dyDescent="0.2">
      <c r="A44" s="18"/>
      <c r="B44" s="30"/>
      <c r="C44" s="30"/>
      <c r="D44" s="32"/>
      <c r="E44" s="32"/>
      <c r="G44" s="279" t="s">
        <v>49</v>
      </c>
      <c r="H44" s="279"/>
      <c r="I44" s="34">
        <f>SUM(I46:I48)</f>
        <v>12893860545</v>
      </c>
      <c r="J44" s="34">
        <f>SUM(J46:J48)</f>
        <v>12778457059</v>
      </c>
      <c r="K44" s="17"/>
    </row>
    <row r="45" spans="1:11" x14ac:dyDescent="0.2">
      <c r="A45" s="18"/>
      <c r="B45" s="30"/>
      <c r="C45" s="30"/>
      <c r="D45" s="32"/>
      <c r="E45" s="32"/>
      <c r="G45" s="30"/>
      <c r="H45" s="20"/>
      <c r="I45" s="32"/>
      <c r="J45" s="32"/>
      <c r="K45" s="17"/>
    </row>
    <row r="46" spans="1:11" x14ac:dyDescent="0.2">
      <c r="A46" s="18"/>
      <c r="B46" s="30"/>
      <c r="C46" s="30"/>
      <c r="D46" s="32"/>
      <c r="E46" s="32"/>
      <c r="G46" s="284" t="s">
        <v>50</v>
      </c>
      <c r="H46" s="284"/>
      <c r="I46" s="27">
        <v>37514702</v>
      </c>
      <c r="J46" s="27">
        <v>37542933</v>
      </c>
      <c r="K46" s="29"/>
    </row>
    <row r="47" spans="1:11" x14ac:dyDescent="0.2">
      <c r="A47" s="18"/>
      <c r="B47" s="30"/>
      <c r="C47" s="285" t="s">
        <v>51</v>
      </c>
      <c r="D47" s="285"/>
      <c r="E47" s="32"/>
      <c r="G47" s="284" t="s">
        <v>52</v>
      </c>
      <c r="H47" s="284"/>
      <c r="I47" s="27">
        <v>12533422671</v>
      </c>
      <c r="J47" s="27">
        <v>12673275236</v>
      </c>
      <c r="K47" s="29"/>
    </row>
    <row r="48" spans="1:11" x14ac:dyDescent="0.2">
      <c r="A48" s="18"/>
      <c r="B48" s="30"/>
      <c r="C48" s="285"/>
      <c r="D48" s="285"/>
      <c r="E48" s="32"/>
      <c r="G48" s="284" t="s">
        <v>53</v>
      </c>
      <c r="H48" s="284"/>
      <c r="I48" s="41">
        <v>322923172</v>
      </c>
      <c r="J48" s="41">
        <v>67638890</v>
      </c>
      <c r="K48" s="29"/>
    </row>
    <row r="49" spans="1:14" x14ac:dyDescent="0.2">
      <c r="A49" s="18"/>
      <c r="B49" s="30"/>
      <c r="C49" s="285"/>
      <c r="D49" s="285"/>
      <c r="E49" s="32"/>
      <c r="G49" s="30"/>
      <c r="H49" s="20"/>
      <c r="I49" s="32"/>
      <c r="J49" s="32"/>
      <c r="K49" s="17"/>
    </row>
    <row r="50" spans="1:14" x14ac:dyDescent="0.2">
      <c r="A50" s="18"/>
      <c r="B50" s="30"/>
      <c r="C50" s="285"/>
      <c r="D50" s="285"/>
      <c r="E50" s="32"/>
      <c r="G50" s="279" t="s">
        <v>54</v>
      </c>
      <c r="H50" s="279"/>
      <c r="I50" s="34">
        <f>SUM(I52:I56)</f>
        <v>20326436345</v>
      </c>
      <c r="J50" s="34">
        <f>SUM(J52:J56)</f>
        <v>20342780704</v>
      </c>
      <c r="K50" s="17"/>
    </row>
    <row r="51" spans="1:14" x14ac:dyDescent="0.2">
      <c r="A51" s="18"/>
      <c r="B51" s="30"/>
      <c r="C51" s="285"/>
      <c r="D51" s="285"/>
      <c r="E51" s="32"/>
      <c r="G51" s="22"/>
      <c r="H51" s="20"/>
      <c r="I51" s="42"/>
      <c r="J51" s="42"/>
      <c r="K51" s="17"/>
    </row>
    <row r="52" spans="1:14" x14ac:dyDescent="0.2">
      <c r="A52" s="18"/>
      <c r="B52" s="30"/>
      <c r="C52" s="285"/>
      <c r="D52" s="285"/>
      <c r="E52" s="32"/>
      <c r="G52" s="284" t="s">
        <v>55</v>
      </c>
      <c r="H52" s="284"/>
      <c r="I52" s="43">
        <v>985616153</v>
      </c>
      <c r="J52" s="43">
        <v>1291645607</v>
      </c>
      <c r="K52" s="29"/>
      <c r="M52" s="248">
        <f>+I52-J52</f>
        <v>-306029454</v>
      </c>
    </row>
    <row r="53" spans="1:14" x14ac:dyDescent="0.2">
      <c r="A53" s="18"/>
      <c r="B53" s="30"/>
      <c r="C53" s="285"/>
      <c r="D53" s="285"/>
      <c r="E53" s="32"/>
      <c r="G53" s="284" t="s">
        <v>56</v>
      </c>
      <c r="H53" s="284"/>
      <c r="I53" s="43">
        <v>8030023332</v>
      </c>
      <c r="J53" s="43">
        <v>6738377725</v>
      </c>
      <c r="K53" s="29"/>
      <c r="M53" s="248">
        <f>+I53-J53</f>
        <v>1291645607</v>
      </c>
    </row>
    <row r="54" spans="1:14" x14ac:dyDescent="0.2">
      <c r="A54" s="18"/>
      <c r="B54" s="30"/>
      <c r="C54" s="285"/>
      <c r="D54" s="285"/>
      <c r="E54" s="32"/>
      <c r="G54" s="284" t="s">
        <v>57</v>
      </c>
      <c r="H54" s="284"/>
      <c r="I54" s="43">
        <v>12647566848</v>
      </c>
      <c r="J54" s="43">
        <v>12647566847</v>
      </c>
      <c r="K54" s="29"/>
      <c r="M54" s="15"/>
    </row>
    <row r="55" spans="1:14" x14ac:dyDescent="0.2">
      <c r="A55" s="18"/>
      <c r="B55" s="30"/>
      <c r="C55" s="30"/>
      <c r="D55" s="32"/>
      <c r="E55" s="32"/>
      <c r="G55" s="284" t="s">
        <v>58</v>
      </c>
      <c r="H55" s="284"/>
      <c r="I55" s="43">
        <v>0</v>
      </c>
      <c r="J55" s="43">
        <v>0</v>
      </c>
      <c r="K55" s="29"/>
      <c r="M55" s="248">
        <f>+M53-M52</f>
        <v>1597675061</v>
      </c>
      <c r="N55" s="44"/>
    </row>
    <row r="56" spans="1:14" x14ac:dyDescent="0.2">
      <c r="A56" s="18"/>
      <c r="B56" s="30"/>
      <c r="C56" s="30"/>
      <c r="D56" s="32"/>
      <c r="E56" s="32"/>
      <c r="G56" s="284" t="s">
        <v>59</v>
      </c>
      <c r="H56" s="284"/>
      <c r="I56" s="45">
        <v>-1336769988</v>
      </c>
      <c r="J56" s="45">
        <v>-334809475</v>
      </c>
      <c r="K56" s="29"/>
    </row>
    <row r="57" spans="1:14" x14ac:dyDescent="0.2">
      <c r="A57" s="18"/>
      <c r="B57" s="30"/>
      <c r="C57" s="30"/>
      <c r="D57" s="32"/>
      <c r="E57" s="32"/>
      <c r="G57" s="30"/>
      <c r="H57" s="20"/>
      <c r="I57" s="32"/>
      <c r="J57" s="32"/>
      <c r="K57" s="17"/>
    </row>
    <row r="58" spans="1:14" ht="25.5" customHeight="1" x14ac:dyDescent="0.2">
      <c r="A58" s="18"/>
      <c r="B58" s="30"/>
      <c r="C58" s="30"/>
      <c r="D58" s="32"/>
      <c r="E58" s="32"/>
      <c r="G58" s="279" t="s">
        <v>60</v>
      </c>
      <c r="H58" s="279"/>
      <c r="I58" s="34">
        <f>SUM(I60:I61)</f>
        <v>0</v>
      </c>
      <c r="J58" s="34">
        <f>SUM(J60:J61)</f>
        <v>0</v>
      </c>
      <c r="K58" s="17"/>
    </row>
    <row r="59" spans="1:14" x14ac:dyDescent="0.2">
      <c r="A59" s="18"/>
      <c r="B59" s="30"/>
      <c r="C59" s="30"/>
      <c r="D59" s="32"/>
      <c r="E59" s="32"/>
      <c r="G59" s="30"/>
      <c r="H59" s="20"/>
      <c r="I59" s="32"/>
      <c r="J59" s="32"/>
      <c r="K59" s="17"/>
    </row>
    <row r="60" spans="1:14" x14ac:dyDescent="0.2">
      <c r="A60" s="18"/>
      <c r="B60" s="30"/>
      <c r="C60" s="30"/>
      <c r="D60" s="32"/>
      <c r="E60" s="32"/>
      <c r="G60" s="284" t="s">
        <v>61</v>
      </c>
      <c r="H60" s="284"/>
      <c r="I60" s="27">
        <v>0</v>
      </c>
      <c r="J60" s="27">
        <v>0</v>
      </c>
      <c r="K60" s="17"/>
    </row>
    <row r="61" spans="1:14" x14ac:dyDescent="0.2">
      <c r="A61" s="18"/>
      <c r="B61" s="30"/>
      <c r="C61" s="30"/>
      <c r="D61" s="32"/>
      <c r="E61" s="32"/>
      <c r="G61" s="284" t="s">
        <v>62</v>
      </c>
      <c r="H61" s="284"/>
      <c r="I61" s="27">
        <v>0</v>
      </c>
      <c r="J61" s="27">
        <v>0</v>
      </c>
      <c r="K61" s="17"/>
    </row>
    <row r="62" spans="1:14" ht="9.9499999999999993" customHeight="1" x14ac:dyDescent="0.2">
      <c r="A62" s="18"/>
      <c r="B62" s="30"/>
      <c r="C62" s="30"/>
      <c r="D62" s="32"/>
      <c r="E62" s="32"/>
      <c r="G62" s="30"/>
      <c r="H62" s="46"/>
      <c r="I62" s="32"/>
      <c r="J62" s="32"/>
      <c r="K62" s="17"/>
    </row>
    <row r="63" spans="1:14" x14ac:dyDescent="0.2">
      <c r="A63" s="18"/>
      <c r="B63" s="30"/>
      <c r="C63" s="30"/>
      <c r="D63" s="32"/>
      <c r="E63" s="32"/>
      <c r="G63" s="279" t="s">
        <v>63</v>
      </c>
      <c r="H63" s="279"/>
      <c r="I63" s="34">
        <f>I44+I50+I58</f>
        <v>33220296890</v>
      </c>
      <c r="J63" s="34">
        <f>J44+J50+J58</f>
        <v>33121237763</v>
      </c>
      <c r="K63" s="17"/>
    </row>
    <row r="64" spans="1:14" ht="9.9499999999999993" customHeight="1" x14ac:dyDescent="0.2">
      <c r="A64" s="18"/>
      <c r="B64" s="30"/>
      <c r="C64" s="30"/>
      <c r="D64" s="32"/>
      <c r="E64" s="32"/>
      <c r="G64" s="30"/>
      <c r="H64" s="20"/>
      <c r="I64" s="32"/>
      <c r="J64" s="32"/>
      <c r="K64" s="17"/>
    </row>
    <row r="65" spans="1:13" x14ac:dyDescent="0.2">
      <c r="A65" s="18"/>
      <c r="B65" s="30"/>
      <c r="C65" s="30"/>
      <c r="D65" s="32"/>
      <c r="E65" s="32"/>
      <c r="G65" s="279" t="s">
        <v>64</v>
      </c>
      <c r="H65" s="279"/>
      <c r="I65" s="40">
        <f>I40+I63</f>
        <v>36703689278</v>
      </c>
      <c r="J65" s="40">
        <f>J40+J63</f>
        <v>37528636544</v>
      </c>
      <c r="K65" s="17"/>
    </row>
    <row r="66" spans="1:13" ht="6" customHeight="1" x14ac:dyDescent="0.2">
      <c r="A66" s="47"/>
      <c r="B66" s="48"/>
      <c r="C66" s="48"/>
      <c r="D66" s="48"/>
      <c r="E66" s="48"/>
      <c r="F66" s="49"/>
      <c r="G66" s="48"/>
      <c r="H66" s="48"/>
      <c r="I66" s="48"/>
      <c r="J66" s="48"/>
      <c r="K66" s="50"/>
      <c r="M66" s="44"/>
    </row>
    <row r="67" spans="1:13" ht="11.25" customHeight="1" x14ac:dyDescent="0.2">
      <c r="B67" s="20"/>
      <c r="C67" s="51"/>
      <c r="D67" s="52"/>
      <c r="E67" s="52"/>
      <c r="G67" s="53"/>
      <c r="H67" s="51"/>
      <c r="I67" s="52"/>
      <c r="J67" s="52"/>
    </row>
    <row r="68" spans="1:13" ht="23.25" customHeight="1" x14ac:dyDescent="0.2">
      <c r="A68" s="54"/>
      <c r="B68" s="55"/>
      <c r="C68" s="56"/>
      <c r="D68" s="57"/>
      <c r="E68" s="57"/>
      <c r="F68" s="49"/>
      <c r="G68" s="58"/>
      <c r="H68" s="56"/>
      <c r="I68" s="57">
        <f>+D43-I65</f>
        <v>0</v>
      </c>
      <c r="J68" s="57">
        <f>+E43-J65</f>
        <v>0</v>
      </c>
    </row>
    <row r="69" spans="1:13" ht="6" customHeight="1" x14ac:dyDescent="0.2">
      <c r="B69" s="20"/>
      <c r="C69" s="51"/>
      <c r="D69" s="52"/>
      <c r="E69" s="52"/>
      <c r="G69" s="53"/>
      <c r="H69" s="51"/>
      <c r="I69" s="52"/>
      <c r="J69" s="52"/>
    </row>
    <row r="70" spans="1:13" ht="15" customHeight="1" x14ac:dyDescent="0.2">
      <c r="B70" s="280" t="s">
        <v>65</v>
      </c>
      <c r="C70" s="280"/>
      <c r="D70" s="280"/>
      <c r="E70" s="280"/>
      <c r="F70" s="280"/>
      <c r="G70" s="280"/>
      <c r="H70" s="280"/>
      <c r="I70" s="280"/>
      <c r="J70" s="280"/>
    </row>
    <row r="71" spans="1:13" ht="9.75" customHeight="1" x14ac:dyDescent="0.2">
      <c r="B71" s="20"/>
      <c r="C71" s="51"/>
      <c r="D71" s="52"/>
      <c r="E71" s="52"/>
      <c r="G71" s="53"/>
      <c r="H71" s="51"/>
      <c r="I71" s="52"/>
      <c r="J71" s="52"/>
    </row>
    <row r="72" spans="1:13" ht="50.1" customHeight="1" x14ac:dyDescent="0.2">
      <c r="B72" s="281"/>
      <c r="C72" s="281"/>
      <c r="D72" s="281"/>
      <c r="E72" s="52"/>
      <c r="G72" s="282"/>
      <c r="H72" s="282"/>
      <c r="I72" s="57"/>
      <c r="J72" s="52"/>
    </row>
    <row r="73" spans="1:13" ht="14.1" customHeight="1" x14ac:dyDescent="0.2">
      <c r="A73" s="283" t="s">
        <v>66</v>
      </c>
      <c r="B73" s="283"/>
      <c r="C73" s="283"/>
      <c r="D73" s="283"/>
      <c r="E73" s="59"/>
      <c r="F73" s="59"/>
      <c r="G73" s="283" t="s">
        <v>67</v>
      </c>
      <c r="H73" s="283"/>
      <c r="I73" s="283"/>
      <c r="J73" s="59"/>
      <c r="K73" s="59"/>
      <c r="L73" s="59"/>
    </row>
    <row r="74" spans="1:13" ht="14.1" customHeight="1" x14ac:dyDescent="0.2">
      <c r="A74" s="278" t="s">
        <v>68</v>
      </c>
      <c r="B74" s="278"/>
      <c r="C74" s="278"/>
      <c r="D74" s="278"/>
      <c r="E74" s="60"/>
      <c r="F74" s="60"/>
      <c r="G74" s="278" t="s">
        <v>69</v>
      </c>
      <c r="H74" s="278"/>
      <c r="I74" s="278"/>
      <c r="J74" s="60"/>
      <c r="K74" s="60"/>
      <c r="L74" s="60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8" sqref="A8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69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1"/>
      <c r="B1" s="1"/>
      <c r="C1" s="62"/>
      <c r="D1" s="3"/>
      <c r="E1" s="3"/>
      <c r="F1" s="62"/>
      <c r="G1" s="62"/>
      <c r="H1" s="63"/>
      <c r="I1" s="1"/>
      <c r="J1" s="1"/>
      <c r="K1" s="1"/>
    </row>
    <row r="2" spans="1:11" s="6" customFormat="1" ht="6" customHeight="1" x14ac:dyDescent="0.2">
      <c r="C2" s="7"/>
      <c r="H2" s="64"/>
    </row>
    <row r="3" spans="1:11" ht="14.1" customHeight="1" x14ac:dyDescent="0.2">
      <c r="A3" s="65"/>
      <c r="C3" s="298"/>
      <c r="D3" s="298"/>
      <c r="E3" s="298"/>
      <c r="F3" s="298"/>
      <c r="G3" s="298"/>
      <c r="H3" s="298"/>
      <c r="I3" s="298"/>
      <c r="J3" s="66"/>
      <c r="K3" s="66"/>
    </row>
    <row r="4" spans="1:11" ht="14.1" customHeight="1" x14ac:dyDescent="0.2">
      <c r="A4" s="67"/>
      <c r="C4" s="298" t="s">
        <v>70</v>
      </c>
      <c r="D4" s="298"/>
      <c r="E4" s="298"/>
      <c r="F4" s="298"/>
      <c r="G4" s="298"/>
      <c r="H4" s="298"/>
      <c r="I4" s="298"/>
      <c r="J4" s="67"/>
      <c r="K4" s="67"/>
    </row>
    <row r="5" spans="1:11" ht="14.1" customHeight="1" x14ac:dyDescent="0.2">
      <c r="A5" s="68"/>
      <c r="C5" s="298" t="s">
        <v>71</v>
      </c>
      <c r="D5" s="298"/>
      <c r="E5" s="298"/>
      <c r="F5" s="298"/>
      <c r="G5" s="298"/>
      <c r="H5" s="298"/>
      <c r="I5" s="298"/>
      <c r="J5" s="67"/>
      <c r="K5" s="67"/>
    </row>
    <row r="6" spans="1:11" ht="14.1" customHeight="1" x14ac:dyDescent="0.2">
      <c r="A6" s="68"/>
      <c r="C6" s="298" t="s">
        <v>2</v>
      </c>
      <c r="D6" s="298"/>
      <c r="E6" s="298"/>
      <c r="F6" s="298"/>
      <c r="G6" s="298"/>
      <c r="H6" s="298"/>
      <c r="I6" s="298"/>
      <c r="J6" s="67"/>
      <c r="K6" s="67"/>
    </row>
    <row r="7" spans="1:11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1" x14ac:dyDescent="0.2">
      <c r="A8" s="10" t="s">
        <v>3</v>
      </c>
      <c r="B8" s="66"/>
      <c r="C8" s="66"/>
      <c r="D8" s="66"/>
      <c r="E8" s="66"/>
      <c r="F8" s="66"/>
    </row>
    <row r="9" spans="1:11" s="6" customFormat="1" ht="15.75" hidden="1" customHeight="1" x14ac:dyDescent="0.2">
      <c r="A9" s="68"/>
      <c r="B9" s="70" t="e">
        <f>ROUND(+#REF!,0)</f>
        <v>#REF!</v>
      </c>
      <c r="C9" s="71">
        <f>ROUND(-41520100.31,0)</f>
        <v>-41520100</v>
      </c>
      <c r="D9" s="71"/>
      <c r="E9" s="71"/>
      <c r="F9" s="72"/>
      <c r="H9" s="64"/>
    </row>
    <row r="10" spans="1:11" s="6" customFormat="1" ht="3" customHeight="1" x14ac:dyDescent="0.2">
      <c r="A10" s="73"/>
      <c r="B10" s="74"/>
      <c r="C10" s="73"/>
      <c r="D10" s="75"/>
      <c r="E10" s="75"/>
      <c r="F10" s="76"/>
      <c r="H10" s="64"/>
    </row>
    <row r="11" spans="1:11" s="6" customFormat="1" ht="20.100000000000001" customHeight="1" x14ac:dyDescent="0.2">
      <c r="A11" s="261"/>
      <c r="B11" s="299" t="s">
        <v>72</v>
      </c>
      <c r="C11" s="299"/>
      <c r="D11" s="262" t="s">
        <v>73</v>
      </c>
      <c r="E11" s="262" t="s">
        <v>74</v>
      </c>
      <c r="F11" s="263"/>
      <c r="G11" s="299" t="s">
        <v>72</v>
      </c>
      <c r="H11" s="299"/>
      <c r="I11" s="262" t="s">
        <v>73</v>
      </c>
      <c r="J11" s="262" t="s">
        <v>74</v>
      </c>
      <c r="K11" s="264"/>
    </row>
    <row r="12" spans="1:11" ht="3" customHeight="1" x14ac:dyDescent="0.2">
      <c r="A12" s="77"/>
      <c r="B12" s="78"/>
      <c r="C12" s="79"/>
      <c r="D12" s="80"/>
      <c r="E12" s="80"/>
      <c r="F12" s="65"/>
      <c r="G12" s="6"/>
      <c r="H12" s="64"/>
      <c r="I12" s="6"/>
      <c r="J12" s="6"/>
      <c r="K12" s="17"/>
    </row>
    <row r="13" spans="1:11" s="6" customFormat="1" ht="3" customHeight="1" x14ac:dyDescent="0.2">
      <c r="A13" s="18"/>
      <c r="B13" s="81" t="e">
        <f>ROUND(+#REF!,0)</f>
        <v>#REF!</v>
      </c>
      <c r="C13" s="82">
        <f>+ROUND(11126331,0)</f>
        <v>11126331</v>
      </c>
      <c r="D13" s="83"/>
      <c r="E13" s="83"/>
      <c r="F13" s="7"/>
      <c r="H13" s="64"/>
      <c r="K13" s="17"/>
    </row>
    <row r="14" spans="1:11" x14ac:dyDescent="0.2">
      <c r="A14" s="84"/>
      <c r="B14" s="286" t="s">
        <v>6</v>
      </c>
      <c r="C14" s="286"/>
      <c r="D14" s="85">
        <f>D16+D26</f>
        <v>1260587529</v>
      </c>
      <c r="E14" s="85">
        <f>E16+E26</f>
        <v>435640263</v>
      </c>
      <c r="F14" s="7"/>
      <c r="G14" s="286" t="s">
        <v>7</v>
      </c>
      <c r="H14" s="286"/>
      <c r="I14" s="85">
        <f>I16+I27</f>
        <v>11178342</v>
      </c>
      <c r="J14" s="85">
        <f>J16+J27</f>
        <v>935184735</v>
      </c>
      <c r="K14" s="17"/>
    </row>
    <row r="15" spans="1:11" x14ac:dyDescent="0.2">
      <c r="A15" s="86"/>
      <c r="B15" s="22"/>
      <c r="C15" s="21"/>
      <c r="D15" s="87"/>
      <c r="E15" s="87"/>
      <c r="F15" s="7"/>
      <c r="G15" s="22"/>
      <c r="H15" s="22"/>
      <c r="I15" s="87"/>
      <c r="J15" s="87"/>
      <c r="K15" s="17"/>
    </row>
    <row r="16" spans="1:11" x14ac:dyDescent="0.2">
      <c r="A16" s="86"/>
      <c r="B16" s="286" t="s">
        <v>8</v>
      </c>
      <c r="C16" s="286"/>
      <c r="D16" s="85">
        <f>SUM(D18:D24)</f>
        <v>701453961</v>
      </c>
      <c r="E16" s="85">
        <f>SUM(E18:E24)</f>
        <v>0</v>
      </c>
      <c r="F16" s="7"/>
      <c r="G16" s="286" t="s">
        <v>9</v>
      </c>
      <c r="H16" s="286"/>
      <c r="I16" s="85">
        <f>SUM(I18:I25)</f>
        <v>11178342</v>
      </c>
      <c r="J16" s="85">
        <f>SUM(J18:J25)</f>
        <v>902027588</v>
      </c>
      <c r="K16" s="17"/>
    </row>
    <row r="17" spans="1:11" x14ac:dyDescent="0.2">
      <c r="A17" s="86"/>
      <c r="B17" s="22"/>
      <c r="C17" s="21"/>
      <c r="D17" s="87"/>
      <c r="E17" s="87"/>
      <c r="F17" s="7"/>
      <c r="G17" s="22"/>
      <c r="H17" s="22"/>
      <c r="I17" s="87"/>
      <c r="J17" s="87"/>
      <c r="K17" s="17"/>
    </row>
    <row r="18" spans="1:11" x14ac:dyDescent="0.2">
      <c r="A18" s="84"/>
      <c r="B18" s="284" t="s">
        <v>10</v>
      </c>
      <c r="C18" s="284"/>
      <c r="D18" s="88">
        <f>IF(ESF!D18&lt;ESF!E18,ESF!E18-ESF!D18,0)</f>
        <v>471044432</v>
      </c>
      <c r="E18" s="88">
        <f>IF(D18&gt;0,0,ESF!D18-ESF!E18)</f>
        <v>0</v>
      </c>
      <c r="F18" s="7"/>
      <c r="G18" s="284" t="s">
        <v>11</v>
      </c>
      <c r="H18" s="284"/>
      <c r="I18" s="88">
        <f>IF(ESF!I18&gt;ESF!J18,ESF!I18-ESF!J18,0)</f>
        <v>0</v>
      </c>
      <c r="J18" s="88">
        <f>IF(I18&gt;0,0,ESF!J18-ESF!I18)</f>
        <v>901327418</v>
      </c>
      <c r="K18" s="17"/>
    </row>
    <row r="19" spans="1:11" x14ac:dyDescent="0.2">
      <c r="A19" s="84"/>
      <c r="B19" s="284" t="s">
        <v>12</v>
      </c>
      <c r="C19" s="284"/>
      <c r="D19" s="88">
        <f>IF(ESF!D19&lt;ESF!E19,ESF!E19-ESF!D19,0)</f>
        <v>218466830</v>
      </c>
      <c r="E19" s="88">
        <f>IF(D19&gt;0,0,ESF!D19-ESF!E19)</f>
        <v>0</v>
      </c>
      <c r="F19" s="7"/>
      <c r="G19" s="284" t="s">
        <v>13</v>
      </c>
      <c r="H19" s="284"/>
      <c r="I19" s="88">
        <f>IF(ESF!I19&gt;ESF!J19,ESF!I19-ESF!J19,0)</f>
        <v>11986</v>
      </c>
      <c r="J19" s="88">
        <f>IF(I19&gt;0,0,ESF!J19-ESF!I19)</f>
        <v>0</v>
      </c>
      <c r="K19" s="17"/>
    </row>
    <row r="20" spans="1:11" x14ac:dyDescent="0.2">
      <c r="A20" s="84"/>
      <c r="B20" s="284" t="s">
        <v>14</v>
      </c>
      <c r="C20" s="284"/>
      <c r="D20" s="88">
        <f>IF(ESF!D20&lt;ESF!E20,ESF!E20-ESF!D20,0)</f>
        <v>11942699</v>
      </c>
      <c r="E20" s="88">
        <f>IF(D20&gt;0,0,ESF!D20-ESF!E20)</f>
        <v>0</v>
      </c>
      <c r="F20" s="7"/>
      <c r="G20" s="284" t="s">
        <v>15</v>
      </c>
      <c r="H20" s="284"/>
      <c r="I20" s="88">
        <f>IF(ESF!I20&gt;ESF!J20,ESF!I20-ESF!J20,0)</f>
        <v>11166356</v>
      </c>
      <c r="J20" s="88">
        <f>IF(I20&gt;0,0,ESF!J20-ESF!I20)</f>
        <v>0</v>
      </c>
      <c r="K20" s="17"/>
    </row>
    <row r="21" spans="1:11" x14ac:dyDescent="0.2">
      <c r="A21" s="84"/>
      <c r="B21" s="284" t="s">
        <v>16</v>
      </c>
      <c r="C21" s="284"/>
      <c r="D21" s="88">
        <f>IF(ESF!D21&lt;ESF!E21,ESF!E21-ESF!D21,0)</f>
        <v>0</v>
      </c>
      <c r="E21" s="88">
        <f>IF(D21&gt;0,0,ESF!D21-ESF!E21)</f>
        <v>0</v>
      </c>
      <c r="F21" s="7"/>
      <c r="G21" s="284" t="s">
        <v>17</v>
      </c>
      <c r="H21" s="284"/>
      <c r="I21" s="88">
        <f>IF(ESF!I21&gt;ESF!J21,ESF!I21-ESF!J21,0)</f>
        <v>0</v>
      </c>
      <c r="J21" s="88">
        <f>IF(I21&gt;0,0,ESF!J21-ESF!I21)</f>
        <v>0</v>
      </c>
      <c r="K21" s="17"/>
    </row>
    <row r="22" spans="1:11" x14ac:dyDescent="0.2">
      <c r="A22" s="84"/>
      <c r="B22" s="284" t="s">
        <v>18</v>
      </c>
      <c r="C22" s="284"/>
      <c r="D22" s="88">
        <f>IF(ESF!D22&lt;ESF!E22,ESF!E22-ESF!D22,0)</f>
        <v>0</v>
      </c>
      <c r="E22" s="88">
        <f>IF(D22&gt;0,0,ESF!D22-ESF!E22)</f>
        <v>0</v>
      </c>
      <c r="F22" s="7"/>
      <c r="G22" s="284" t="s">
        <v>19</v>
      </c>
      <c r="H22" s="284"/>
      <c r="I22" s="88">
        <f>IF(ESF!I22&gt;ESF!J22,ESF!I22-ESF!J22,0)</f>
        <v>0</v>
      </c>
      <c r="J22" s="88">
        <f>IF(I22&gt;0,0,ESF!J22-ESF!I22)</f>
        <v>0</v>
      </c>
      <c r="K22" s="17"/>
    </row>
    <row r="23" spans="1:11" ht="25.5" customHeight="1" x14ac:dyDescent="0.2">
      <c r="A23" s="84"/>
      <c r="B23" s="284" t="s">
        <v>20</v>
      </c>
      <c r="C23" s="284"/>
      <c r="D23" s="88">
        <f>IF(ESF!D23&lt;ESF!E23,ESF!E23-ESF!D23,0)</f>
        <v>0</v>
      </c>
      <c r="E23" s="88">
        <f>IF(D23&gt;0,0,ESF!D23-ESF!E23)</f>
        <v>0</v>
      </c>
      <c r="F23" s="7"/>
      <c r="G23" s="287" t="s">
        <v>21</v>
      </c>
      <c r="H23" s="287"/>
      <c r="I23" s="88">
        <f>IF(ESF!I23&gt;ESF!J23,ESF!I23-ESF!J23,0)</f>
        <v>0</v>
      </c>
      <c r="J23" s="88">
        <f>IF(I23&gt;0,0,ESF!J23-ESF!I23)</f>
        <v>0</v>
      </c>
      <c r="K23" s="17"/>
    </row>
    <row r="24" spans="1:11" x14ac:dyDescent="0.2">
      <c r="A24" s="84"/>
      <c r="B24" s="284" t="s">
        <v>22</v>
      </c>
      <c r="C24" s="284"/>
      <c r="D24" s="88">
        <f>IF(ESF!D24&lt;ESF!E24,ESF!E24-ESF!D24,0)</f>
        <v>0</v>
      </c>
      <c r="E24" s="88">
        <f>IF(D24&gt;0,0,ESF!D24-ESF!E24)</f>
        <v>0</v>
      </c>
      <c r="F24" s="89">
        <f>E19+E24-D23-D33</f>
        <v>0</v>
      </c>
      <c r="G24" s="284" t="s">
        <v>23</v>
      </c>
      <c r="H24" s="284"/>
      <c r="I24" s="88">
        <f>IF(ESF!I24&gt;ESF!J24,ESF!I24-ESF!J24,0)</f>
        <v>0</v>
      </c>
      <c r="J24" s="88">
        <f>IF(I24&gt;0,0,ESF!J24-ESF!I24)</f>
        <v>0</v>
      </c>
      <c r="K24" s="17"/>
    </row>
    <row r="25" spans="1:11" x14ac:dyDescent="0.2">
      <c r="A25" s="86"/>
      <c r="B25" s="22"/>
      <c r="C25" s="21"/>
      <c r="D25" s="87"/>
      <c r="E25" s="87"/>
      <c r="F25" s="7"/>
      <c r="G25" s="284" t="s">
        <v>24</v>
      </c>
      <c r="H25" s="284"/>
      <c r="I25" s="88">
        <f>IF(ESF!I25&gt;ESF!J25,ESF!I25-ESF!J25,0)</f>
        <v>0</v>
      </c>
      <c r="J25" s="88">
        <f>IF(I25&gt;0,0,ESF!J25-ESF!I25)</f>
        <v>700170</v>
      </c>
      <c r="K25" s="17"/>
    </row>
    <row r="26" spans="1:11" x14ac:dyDescent="0.2">
      <c r="A26" s="86"/>
      <c r="B26" s="286" t="s">
        <v>27</v>
      </c>
      <c r="C26" s="286"/>
      <c r="D26" s="85">
        <f>SUM(D28:D36)</f>
        <v>559133568</v>
      </c>
      <c r="E26" s="85">
        <f>SUM(E28:E36)</f>
        <v>435640263</v>
      </c>
      <c r="F26" s="7"/>
      <c r="G26" s="22"/>
      <c r="H26" s="22"/>
      <c r="I26" s="87"/>
      <c r="J26" s="87"/>
      <c r="K26" s="17"/>
    </row>
    <row r="27" spans="1:11" x14ac:dyDescent="0.2">
      <c r="A27" s="86"/>
      <c r="B27" s="22"/>
      <c r="C27" s="21"/>
      <c r="D27" s="87"/>
      <c r="E27" s="87"/>
      <c r="F27" s="7"/>
      <c r="G27" s="279" t="s">
        <v>28</v>
      </c>
      <c r="H27" s="279"/>
      <c r="I27" s="85">
        <f>SUM(I29:I34)</f>
        <v>0</v>
      </c>
      <c r="J27" s="85">
        <f>SUM(J29:J34)</f>
        <v>33157147</v>
      </c>
      <c r="K27" s="17"/>
    </row>
    <row r="28" spans="1:11" x14ac:dyDescent="0.2">
      <c r="A28" s="84"/>
      <c r="B28" s="284" t="s">
        <v>29</v>
      </c>
      <c r="C28" s="284"/>
      <c r="D28" s="88">
        <f>IF(ESF!D31&lt;ESF!E31,ESF!E31-ESF!D31,0)</f>
        <v>0</v>
      </c>
      <c r="E28" s="88">
        <f>IF(D28&gt;0,0,ESF!D31-ESF!E31)</f>
        <v>57917722</v>
      </c>
      <c r="F28" s="7"/>
      <c r="G28" s="22"/>
      <c r="H28" s="22"/>
      <c r="I28" s="87"/>
      <c r="J28" s="87"/>
      <c r="K28" s="17"/>
    </row>
    <row r="29" spans="1:11" ht="12" customHeight="1" x14ac:dyDescent="0.2">
      <c r="A29" s="84"/>
      <c r="B29" s="284" t="s">
        <v>31</v>
      </c>
      <c r="C29" s="284"/>
      <c r="D29" s="88">
        <f>IF(ESF!D32&lt;ESF!E32,ESF!E32-ESF!D32,0)</f>
        <v>0</v>
      </c>
      <c r="E29" s="88">
        <f>IF(D29&gt;0,0,ESF!D32-ESF!E32)</f>
        <v>164030</v>
      </c>
      <c r="F29" s="90"/>
      <c r="G29" s="284" t="s">
        <v>30</v>
      </c>
      <c r="H29" s="284"/>
      <c r="I29" s="88">
        <f>IF(ESF!I31&gt;ESF!J31,ESF!I31-ESF!J31,0)</f>
        <v>0</v>
      </c>
      <c r="J29" s="88">
        <f>IF(I29&gt;0,0,ESF!J31-ESF!I31)</f>
        <v>0</v>
      </c>
      <c r="K29" s="17"/>
    </row>
    <row r="30" spans="1:11" ht="12" customHeight="1" x14ac:dyDescent="0.2">
      <c r="A30" s="84"/>
      <c r="B30" s="284" t="s">
        <v>33</v>
      </c>
      <c r="C30" s="284"/>
      <c r="D30" s="88">
        <f>IF(ESF!D33&lt;ESF!E33,ESF!E33-ESF!D33,0)</f>
        <v>559133568</v>
      </c>
      <c r="E30" s="88">
        <f>IF(D30&gt;0,0,ESF!D33-ESF!E33)</f>
        <v>0</v>
      </c>
      <c r="F30" s="7"/>
      <c r="G30" s="284" t="s">
        <v>32</v>
      </c>
      <c r="H30" s="284"/>
      <c r="I30" s="88">
        <f>IF(ESF!I32&gt;ESF!J32,ESF!I32-ESF!J32,0)</f>
        <v>0</v>
      </c>
      <c r="J30" s="88">
        <f>IF(I30&gt;0,0,ESF!J32-ESF!I32)</f>
        <v>0</v>
      </c>
      <c r="K30" s="17"/>
    </row>
    <row r="31" spans="1:11" x14ac:dyDescent="0.2">
      <c r="A31" s="84"/>
      <c r="B31" s="284" t="s">
        <v>35</v>
      </c>
      <c r="C31" s="284"/>
      <c r="D31" s="88">
        <f>IF(ESF!D34&lt;ESF!E34,ESF!E34-ESF!D34,0)</f>
        <v>0</v>
      </c>
      <c r="E31" s="88">
        <f>IF(D31&gt;0,0,ESF!D34-ESF!E34)</f>
        <v>376521826</v>
      </c>
      <c r="F31" s="7"/>
      <c r="G31" s="284" t="s">
        <v>34</v>
      </c>
      <c r="H31" s="284"/>
      <c r="I31" s="88">
        <f>IF(ESF!I33&gt;ESF!J33,ESF!I33-ESF!J33,0)</f>
        <v>0</v>
      </c>
      <c r="J31" s="88">
        <f>IF(I31&gt;0,0,ESF!J33-ESF!I33)</f>
        <v>33157147</v>
      </c>
      <c r="K31" s="17"/>
    </row>
    <row r="32" spans="1:11" x14ac:dyDescent="0.2">
      <c r="A32" s="84"/>
      <c r="B32" s="284" t="s">
        <v>37</v>
      </c>
      <c r="C32" s="284"/>
      <c r="D32" s="88">
        <f>IF(ESF!D35&lt;ESF!E35,ESF!E35-ESF!D35,0)</f>
        <v>0</v>
      </c>
      <c r="E32" s="88">
        <f>IF(D32&gt;0,0,ESF!D35-ESF!E35)</f>
        <v>1036685</v>
      </c>
      <c r="F32" s="7"/>
      <c r="G32" s="284" t="s">
        <v>36</v>
      </c>
      <c r="H32" s="284"/>
      <c r="I32" s="88">
        <f>IF(ESF!I34&gt;ESF!J34,ESF!I34-ESF!J34,0)</f>
        <v>0</v>
      </c>
      <c r="J32" s="88">
        <f>IF(I32&gt;0,0,ESF!J34-ESF!I34)</f>
        <v>0</v>
      </c>
      <c r="K32" s="17"/>
    </row>
    <row r="33" spans="1:13" ht="26.1" customHeight="1" x14ac:dyDescent="0.2">
      <c r="A33" s="84"/>
      <c r="B33" s="287" t="s">
        <v>39</v>
      </c>
      <c r="C33" s="287"/>
      <c r="D33" s="88">
        <f>IF(ESF!D36&lt;ESF!E36,ESF!E36-ESF!D36,0)</f>
        <v>0</v>
      </c>
      <c r="E33" s="88">
        <f>IF(D33&gt;0,0,ESF!D36-ESF!E36)</f>
        <v>0</v>
      </c>
      <c r="F33" s="7"/>
      <c r="G33" s="287" t="s">
        <v>38</v>
      </c>
      <c r="H33" s="287"/>
      <c r="I33" s="88">
        <f>IF(ESF!I35&gt;ESF!J35,ESF!I35-ESF!J35,0)</f>
        <v>0</v>
      </c>
      <c r="J33" s="88">
        <f>IF(I33&gt;0,0,ESF!J35-ESF!I35)</f>
        <v>0</v>
      </c>
      <c r="K33" s="17"/>
    </row>
    <row r="34" spans="1:13" x14ac:dyDescent="0.2">
      <c r="A34" s="84"/>
      <c r="B34" s="284" t="s">
        <v>41</v>
      </c>
      <c r="C34" s="284"/>
      <c r="D34" s="88">
        <f>IF(ESF!D37&lt;ESF!E37,ESF!E37-ESF!D37,0)</f>
        <v>0</v>
      </c>
      <c r="E34" s="88">
        <f>IF(D34&gt;0,0,ESF!D37-ESF!E37)</f>
        <v>0</v>
      </c>
      <c r="F34" s="7"/>
      <c r="G34" s="284" t="s">
        <v>40</v>
      </c>
      <c r="H34" s="284"/>
      <c r="I34" s="88">
        <f>IF(ESF!I36&gt;ESF!J36,ESF!I36-ESF!J36,0)</f>
        <v>0</v>
      </c>
      <c r="J34" s="88">
        <f>IF(I34&gt;0,0,ESF!J36-ESF!I36)</f>
        <v>0</v>
      </c>
      <c r="K34" s="17"/>
    </row>
    <row r="35" spans="1:13" ht="25.5" customHeight="1" x14ac:dyDescent="0.2">
      <c r="A35" s="84"/>
      <c r="B35" s="287" t="s">
        <v>42</v>
      </c>
      <c r="C35" s="287"/>
      <c r="D35" s="88">
        <f>IF(ESF!D38&lt;ESF!E38,ESF!E38-ESF!D38,0)</f>
        <v>0</v>
      </c>
      <c r="E35" s="88">
        <f>IF(D35&gt;0,0,ESF!D38-ESF!E38)</f>
        <v>0</v>
      </c>
      <c r="F35" s="7"/>
      <c r="G35" s="22"/>
      <c r="H35" s="22"/>
      <c r="I35" s="91"/>
      <c r="J35" s="91"/>
      <c r="K35" s="17"/>
    </row>
    <row r="36" spans="1:13" x14ac:dyDescent="0.2">
      <c r="A36" s="84"/>
      <c r="B36" s="284" t="s">
        <v>44</v>
      </c>
      <c r="C36" s="284"/>
      <c r="D36" s="88">
        <f>IF(ESF!D39&lt;ESF!E39,ESF!E39-ESF!D39,0)</f>
        <v>0</v>
      </c>
      <c r="E36" s="88">
        <f>IF(D36&gt;0,0,ESF!D39-ESF!E39)</f>
        <v>0</v>
      </c>
      <c r="F36" s="7"/>
      <c r="G36" s="286" t="s">
        <v>47</v>
      </c>
      <c r="H36" s="286"/>
      <c r="I36" s="85">
        <f>I38+I44+I52</f>
        <v>1546929890</v>
      </c>
      <c r="J36" s="85">
        <f>J38+J44+J52</f>
        <v>1447870763</v>
      </c>
      <c r="K36" s="17"/>
      <c r="L36" s="92"/>
      <c r="M36" s="92"/>
    </row>
    <row r="37" spans="1:13" x14ac:dyDescent="0.2">
      <c r="A37" s="86"/>
      <c r="B37" s="22"/>
      <c r="C37" s="21"/>
      <c r="D37" s="91"/>
      <c r="E37" s="91"/>
      <c r="F37" s="7"/>
      <c r="G37" s="22"/>
      <c r="H37" s="22"/>
      <c r="I37" s="87"/>
      <c r="J37" s="87"/>
      <c r="K37" s="17"/>
    </row>
    <row r="38" spans="1:13" x14ac:dyDescent="0.2">
      <c r="A38" s="84"/>
      <c r="B38" s="6"/>
      <c r="C38" s="6"/>
      <c r="D38" s="6"/>
      <c r="E38" s="6"/>
      <c r="F38" s="7"/>
      <c r="G38" s="286" t="s">
        <v>49</v>
      </c>
      <c r="H38" s="286"/>
      <c r="I38" s="85">
        <f>SUM(I40:I42)</f>
        <v>255284282</v>
      </c>
      <c r="J38" s="85">
        <f>SUM(J40:J42)</f>
        <v>139880796</v>
      </c>
      <c r="K38" s="17"/>
    </row>
    <row r="39" spans="1:13" x14ac:dyDescent="0.2">
      <c r="A39" s="86"/>
      <c r="B39" s="6"/>
      <c r="C39" s="6"/>
      <c r="D39" s="6"/>
      <c r="E39" s="6"/>
      <c r="F39" s="7"/>
      <c r="G39" s="22"/>
      <c r="H39" s="22"/>
      <c r="I39" s="87"/>
      <c r="J39" s="87"/>
      <c r="K39" s="17"/>
    </row>
    <row r="40" spans="1:13" x14ac:dyDescent="0.2">
      <c r="A40" s="84"/>
      <c r="B40" s="6"/>
      <c r="C40" s="6"/>
      <c r="D40" s="6"/>
      <c r="E40" s="6"/>
      <c r="F40" s="7"/>
      <c r="G40" s="284" t="s">
        <v>50</v>
      </c>
      <c r="H40" s="284"/>
      <c r="I40" s="88">
        <f>IF(ESF!I46&gt;ESF!J46,ESF!I46-ESF!J46,0)</f>
        <v>0</v>
      </c>
      <c r="J40" s="88">
        <f>IF(I40&gt;0,0,ESF!J46-ESF!I46)</f>
        <v>28231</v>
      </c>
      <c r="K40" s="17"/>
    </row>
    <row r="41" spans="1:13" x14ac:dyDescent="0.2">
      <c r="A41" s="86"/>
      <c r="B41" s="6"/>
      <c r="C41" s="6"/>
      <c r="D41" s="6"/>
      <c r="E41" s="6"/>
      <c r="F41" s="7"/>
      <c r="G41" s="284" t="s">
        <v>52</v>
      </c>
      <c r="H41" s="284"/>
      <c r="I41" s="88">
        <f>IF(ESF!I47&gt;ESF!J47,ESF!I47-ESF!J47,0)</f>
        <v>0</v>
      </c>
      <c r="J41" s="88">
        <f>IF(I41&gt;0,0,ESF!J47-ESF!I47)</f>
        <v>139852565</v>
      </c>
      <c r="K41" s="17"/>
    </row>
    <row r="42" spans="1:13" x14ac:dyDescent="0.2">
      <c r="A42" s="84"/>
      <c r="B42" s="6"/>
      <c r="C42" s="6"/>
      <c r="D42" s="6"/>
      <c r="E42" s="6"/>
      <c r="F42" s="7"/>
      <c r="G42" s="284" t="s">
        <v>53</v>
      </c>
      <c r="H42" s="284"/>
      <c r="I42" s="88">
        <f>IF(ESF!I48&gt;ESF!J48,ESF!I48-ESF!J48,0)</f>
        <v>255284282</v>
      </c>
      <c r="J42" s="88">
        <f>IF(I42&gt;0,0,ESF!J48-ESF!I48)</f>
        <v>0</v>
      </c>
      <c r="K42" s="17"/>
    </row>
    <row r="43" spans="1:13" x14ac:dyDescent="0.2">
      <c r="A43" s="84"/>
      <c r="B43" s="6"/>
      <c r="C43" s="6"/>
      <c r="D43" s="6"/>
      <c r="E43" s="6"/>
      <c r="F43" s="7"/>
      <c r="G43" s="22"/>
      <c r="H43" s="22"/>
      <c r="I43" s="87"/>
      <c r="J43" s="87"/>
      <c r="K43" s="17"/>
    </row>
    <row r="44" spans="1:13" x14ac:dyDescent="0.2">
      <c r="A44" s="84"/>
      <c r="B44" s="6"/>
      <c r="C44" s="6"/>
      <c r="D44" s="6"/>
      <c r="E44" s="6"/>
      <c r="F44" s="7"/>
      <c r="G44" s="286" t="s">
        <v>54</v>
      </c>
      <c r="H44" s="286"/>
      <c r="I44" s="85">
        <f>SUM(I46:I50)</f>
        <v>1291645608</v>
      </c>
      <c r="J44" s="85">
        <f>SUM(J46:J50)</f>
        <v>1307989967</v>
      </c>
      <c r="K44" s="17"/>
    </row>
    <row r="45" spans="1:13" x14ac:dyDescent="0.2">
      <c r="A45" s="84"/>
      <c r="B45" s="6"/>
      <c r="C45" s="6"/>
      <c r="D45" s="6"/>
      <c r="E45" s="6"/>
      <c r="F45" s="7"/>
      <c r="G45" s="22"/>
      <c r="H45" s="22"/>
      <c r="I45" s="87"/>
      <c r="J45" s="87"/>
      <c r="K45" s="17"/>
    </row>
    <row r="46" spans="1:13" x14ac:dyDescent="0.2">
      <c r="A46" s="84"/>
      <c r="B46" s="6"/>
      <c r="C46" s="6"/>
      <c r="D46" s="6"/>
      <c r="E46" s="6"/>
      <c r="F46" s="7"/>
      <c r="G46" s="284" t="s">
        <v>55</v>
      </c>
      <c r="H46" s="284"/>
      <c r="I46" s="88">
        <f>IF(ESF!I52&gt;ESF!J52,ESF!I52-ESF!J52,0)</f>
        <v>0</v>
      </c>
      <c r="J46" s="88">
        <f>IF(I46&gt;0,0,ESF!J52-ESF!I52)</f>
        <v>306029454</v>
      </c>
      <c r="K46" s="17"/>
    </row>
    <row r="47" spans="1:13" x14ac:dyDescent="0.2">
      <c r="A47" s="84"/>
      <c r="B47" s="6"/>
      <c r="C47" s="6"/>
      <c r="D47" s="6"/>
      <c r="E47" s="6"/>
      <c r="F47" s="7"/>
      <c r="G47" s="284" t="s">
        <v>56</v>
      </c>
      <c r="H47" s="284"/>
      <c r="I47" s="88">
        <f>IF(ESF!I53&gt;ESF!J53,ESF!I53-ESF!J53,0)</f>
        <v>1291645607</v>
      </c>
      <c r="J47" s="88">
        <f>IF(I47&gt;0,0,ESF!J53-ESF!I53)</f>
        <v>0</v>
      </c>
      <c r="K47" s="17"/>
    </row>
    <row r="48" spans="1:13" x14ac:dyDescent="0.2">
      <c r="A48" s="84"/>
      <c r="B48" s="6"/>
      <c r="C48" s="6"/>
      <c r="D48" s="6"/>
      <c r="E48" s="6"/>
      <c r="F48" s="7"/>
      <c r="G48" s="284" t="s">
        <v>57</v>
      </c>
      <c r="H48" s="284"/>
      <c r="I48" s="88">
        <f>IF(ESF!I54&gt;ESF!J54,ESF!I54-ESF!J54,0)</f>
        <v>1</v>
      </c>
      <c r="J48" s="88">
        <f>IF(I48&gt;0,0,ESF!J54-ESF!I54)</f>
        <v>0</v>
      </c>
      <c r="K48" s="17"/>
    </row>
    <row r="49" spans="1:11" x14ac:dyDescent="0.2">
      <c r="A49" s="84"/>
      <c r="B49" s="6"/>
      <c r="C49" s="6"/>
      <c r="D49" s="6"/>
      <c r="E49" s="6"/>
      <c r="F49" s="7"/>
      <c r="G49" s="284" t="s">
        <v>58</v>
      </c>
      <c r="H49" s="284"/>
      <c r="I49" s="88">
        <f>IF(ESF!I55&gt;ESF!J55,ESF!I55-ESF!J55,0)</f>
        <v>0</v>
      </c>
      <c r="J49" s="88">
        <f>IF(I49&gt;0,0,ESF!J55-ESF!I55)</f>
        <v>0</v>
      </c>
      <c r="K49" s="17"/>
    </row>
    <row r="50" spans="1:11" x14ac:dyDescent="0.2">
      <c r="A50" s="86"/>
      <c r="B50" s="6"/>
      <c r="C50" s="6"/>
      <c r="D50" s="6"/>
      <c r="E50" s="6"/>
      <c r="F50" s="7"/>
      <c r="G50" s="284" t="s">
        <v>59</v>
      </c>
      <c r="H50" s="284"/>
      <c r="I50" s="88">
        <f>IF(ESF!I56&gt;ESF!J56,ESF!I56-ESF!J56,0)</f>
        <v>0</v>
      </c>
      <c r="J50" s="88">
        <f>IF(I50&gt;0,0,ESF!J56-ESF!I56)</f>
        <v>1001960513</v>
      </c>
      <c r="K50" s="17"/>
    </row>
    <row r="51" spans="1:11" x14ac:dyDescent="0.2">
      <c r="A51" s="84"/>
      <c r="B51" s="6"/>
      <c r="C51" s="6"/>
      <c r="D51" s="6"/>
      <c r="E51" s="6"/>
      <c r="F51" s="7"/>
      <c r="G51" s="22"/>
      <c r="H51" s="22"/>
      <c r="I51" s="87"/>
      <c r="J51" s="87"/>
      <c r="K51" s="17"/>
    </row>
    <row r="52" spans="1:11" ht="26.1" customHeight="1" x14ac:dyDescent="0.2">
      <c r="A52" s="86"/>
      <c r="B52" s="6"/>
      <c r="C52" s="6"/>
      <c r="D52" s="6"/>
      <c r="E52" s="6"/>
      <c r="F52" s="7"/>
      <c r="G52" s="286" t="s">
        <v>75</v>
      </c>
      <c r="H52" s="286"/>
      <c r="I52" s="85">
        <f>SUM(I54:I55)</f>
        <v>0</v>
      </c>
      <c r="J52" s="85">
        <f>SUM(J54:J55)</f>
        <v>0</v>
      </c>
      <c r="K52" s="17"/>
    </row>
    <row r="53" spans="1:11" x14ac:dyDescent="0.2">
      <c r="A53" s="84"/>
      <c r="B53" s="6"/>
      <c r="C53" s="6"/>
      <c r="D53" s="6"/>
      <c r="E53" s="6"/>
      <c r="F53" s="7"/>
      <c r="G53" s="22"/>
      <c r="H53" s="22"/>
      <c r="I53" s="87"/>
      <c r="J53" s="87"/>
      <c r="K53" s="17"/>
    </row>
    <row r="54" spans="1:11" x14ac:dyDescent="0.2">
      <c r="A54" s="84"/>
      <c r="B54" s="6"/>
      <c r="C54" s="6"/>
      <c r="D54" s="6"/>
      <c r="E54" s="6"/>
      <c r="F54" s="7"/>
      <c r="G54" s="284" t="s">
        <v>61</v>
      </c>
      <c r="H54" s="284"/>
      <c r="I54" s="88">
        <f>IF(ESF!I60&gt;ESF!J60,ESF!I60-ESF!J60,0)</f>
        <v>0</v>
      </c>
      <c r="J54" s="88">
        <f>IF(I54&gt;0,0,ESF!J60-ESF!I60)</f>
        <v>0</v>
      </c>
      <c r="K54" s="17"/>
    </row>
    <row r="55" spans="1:11" ht="19.5" customHeight="1" x14ac:dyDescent="0.2">
      <c r="A55" s="93"/>
      <c r="B55" s="54"/>
      <c r="C55" s="54"/>
      <c r="D55" s="54"/>
      <c r="E55" s="54"/>
      <c r="F55" s="48"/>
      <c r="G55" s="297" t="s">
        <v>62</v>
      </c>
      <c r="H55" s="297"/>
      <c r="I55" s="94">
        <f>IF(ESF!I61&gt;ESF!J61,ESF!I61-ESF!J61,0)</f>
        <v>0</v>
      </c>
      <c r="J55" s="94">
        <f>IF(I55&gt;0,0,ESF!J61-ESF!I61)</f>
        <v>0</v>
      </c>
      <c r="K55" s="50"/>
    </row>
    <row r="56" spans="1:11" ht="6" customHeight="1" x14ac:dyDescent="0.2">
      <c r="A56" s="95"/>
      <c r="B56" s="54"/>
      <c r="C56" s="55"/>
      <c r="D56" s="56"/>
      <c r="E56" s="57"/>
      <c r="F56" s="57"/>
      <c r="G56" s="54"/>
      <c r="H56" s="96"/>
      <c r="I56" s="56"/>
      <c r="J56" s="57"/>
      <c r="K56" s="57"/>
    </row>
    <row r="57" spans="1:11" ht="6" customHeight="1" x14ac:dyDescent="0.2">
      <c r="A57" s="6"/>
      <c r="C57" s="20"/>
      <c r="D57" s="51"/>
      <c r="E57" s="52"/>
      <c r="F57" s="52"/>
      <c r="H57" s="97"/>
      <c r="I57" s="51"/>
      <c r="J57" s="52"/>
      <c r="K57" s="52"/>
    </row>
    <row r="58" spans="1:11" ht="6" customHeight="1" x14ac:dyDescent="0.2">
      <c r="B58" s="20"/>
      <c r="C58" s="51"/>
      <c r="D58" s="52"/>
      <c r="E58" s="52"/>
      <c r="G58" s="53"/>
      <c r="H58" s="98"/>
      <c r="I58" s="52"/>
      <c r="J58" s="52"/>
    </row>
    <row r="59" spans="1:11" ht="15" customHeight="1" x14ac:dyDescent="0.2">
      <c r="B59" s="280" t="s">
        <v>65</v>
      </c>
      <c r="C59" s="280"/>
      <c r="D59" s="280"/>
      <c r="E59" s="280"/>
      <c r="F59" s="280"/>
      <c r="G59" s="280"/>
      <c r="H59" s="280"/>
      <c r="I59" s="280"/>
      <c r="J59" s="280"/>
    </row>
    <row r="60" spans="1:11" ht="9.75" customHeight="1" x14ac:dyDescent="0.2">
      <c r="B60" s="20"/>
      <c r="C60" s="51"/>
      <c r="D60" s="52"/>
      <c r="E60" s="52"/>
      <c r="G60" s="53"/>
      <c r="H60" s="98"/>
      <c r="I60" s="52"/>
      <c r="J60" s="52"/>
    </row>
    <row r="61" spans="1:11" s="6" customFormat="1" ht="49.5" customHeight="1" x14ac:dyDescent="0.2">
      <c r="B61" s="55"/>
      <c r="C61" s="99"/>
      <c r="D61" s="100"/>
      <c r="E61" s="52"/>
      <c r="G61" s="101"/>
      <c r="H61" s="102"/>
      <c r="I61" s="57"/>
      <c r="J61" s="52" t="s">
        <v>76</v>
      </c>
    </row>
    <row r="62" spans="1:11" ht="14.1" customHeight="1" x14ac:dyDescent="0.2">
      <c r="A62" s="283" t="s">
        <v>66</v>
      </c>
      <c r="B62" s="283"/>
      <c r="C62" s="283"/>
      <c r="D62" s="283"/>
      <c r="E62" s="59"/>
      <c r="F62" s="59"/>
      <c r="G62" s="283" t="s">
        <v>67</v>
      </c>
      <c r="H62" s="283"/>
      <c r="I62" s="283"/>
      <c r="J62" s="59"/>
      <c r="K62" s="59"/>
    </row>
    <row r="63" spans="1:11" ht="14.1" customHeight="1" x14ac:dyDescent="0.2">
      <c r="A63" s="278" t="s">
        <v>68</v>
      </c>
      <c r="B63" s="278"/>
      <c r="C63" s="278"/>
      <c r="D63" s="278"/>
      <c r="E63" s="60"/>
      <c r="F63" s="60"/>
      <c r="G63" s="278" t="s">
        <v>69</v>
      </c>
      <c r="H63" s="278"/>
      <c r="I63" s="278"/>
      <c r="J63" s="60"/>
      <c r="K63" s="60"/>
    </row>
    <row r="64" spans="1:11" x14ac:dyDescent="0.2">
      <c r="A64" s="46"/>
      <c r="F64" s="7"/>
    </row>
    <row r="71" spans="3:6" x14ac:dyDescent="0.2">
      <c r="C71" s="103"/>
      <c r="D71" s="103"/>
      <c r="E71" s="104" t="s">
        <v>73</v>
      </c>
      <c r="F71" s="104" t="s">
        <v>74</v>
      </c>
    </row>
    <row r="72" spans="3:6" x14ac:dyDescent="0.2">
      <c r="C72" s="105" t="s">
        <v>77</v>
      </c>
      <c r="D72" s="103"/>
      <c r="E72" s="103"/>
      <c r="F72" s="103"/>
    </row>
    <row r="73" spans="3:6" ht="15.75" x14ac:dyDescent="0.25">
      <c r="C73" s="103"/>
      <c r="D73" s="105" t="s">
        <v>78</v>
      </c>
      <c r="E73" s="106" t="s">
        <v>79</v>
      </c>
      <c r="F73" s="106" t="s">
        <v>80</v>
      </c>
    </row>
    <row r="74" spans="3:6" ht="15.75" x14ac:dyDescent="0.25">
      <c r="C74" s="105" t="s">
        <v>81</v>
      </c>
      <c r="D74" s="105" t="s">
        <v>82</v>
      </c>
      <c r="E74" s="106" t="s">
        <v>80</v>
      </c>
      <c r="F74" s="106" t="s">
        <v>79</v>
      </c>
    </row>
    <row r="75" spans="3:6" ht="15.75" x14ac:dyDescent="0.25">
      <c r="C75" s="103"/>
      <c r="D75" s="105" t="s">
        <v>83</v>
      </c>
      <c r="E75" s="106" t="s">
        <v>80</v>
      </c>
      <c r="F75" s="106" t="s">
        <v>79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C4" sqref="C4:G4"/>
    </sheetView>
  </sheetViews>
  <sheetFormatPr baseColWidth="10" defaultColWidth="11.42578125" defaultRowHeight="12" x14ac:dyDescent="0.2"/>
  <cols>
    <col min="1" max="1" width="3.7109375" style="107" customWidth="1"/>
    <col min="2" max="2" width="11.7109375" style="136" customWidth="1"/>
    <col min="3" max="3" width="45.5703125" style="136" customWidth="1"/>
    <col min="4" max="4" width="16.28515625" style="137" customWidth="1"/>
    <col min="5" max="6" width="18.7109375" style="137" customWidth="1"/>
    <col min="7" max="7" width="17.5703125" style="137" customWidth="1"/>
    <col min="8" max="8" width="14" style="137" bestFit="1" customWidth="1"/>
    <col min="9" max="9" width="3.28515625" style="107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9"/>
      <c r="E1" s="309"/>
      <c r="F1" s="310"/>
      <c r="G1" s="310"/>
      <c r="H1" s="310"/>
      <c r="I1" s="310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8"/>
      <c r="D3" s="288"/>
      <c r="E3" s="288"/>
      <c r="F3" s="288"/>
      <c r="G3" s="288"/>
      <c r="H3" s="9"/>
      <c r="I3" s="9"/>
    </row>
    <row r="4" spans="1:11" ht="14.1" customHeight="1" x14ac:dyDescent="0.2">
      <c r="B4" s="9"/>
      <c r="C4" s="288" t="s">
        <v>84</v>
      </c>
      <c r="D4" s="288"/>
      <c r="E4" s="288"/>
      <c r="F4" s="288"/>
      <c r="G4" s="288"/>
      <c r="H4" s="9"/>
      <c r="I4" s="9"/>
    </row>
    <row r="5" spans="1:11" ht="14.1" customHeight="1" x14ac:dyDescent="0.2">
      <c r="B5" s="9"/>
      <c r="C5" s="288" t="s">
        <v>85</v>
      </c>
      <c r="D5" s="288"/>
      <c r="E5" s="288"/>
      <c r="F5" s="288"/>
      <c r="G5" s="288"/>
      <c r="H5" s="9"/>
      <c r="I5" s="9"/>
    </row>
    <row r="6" spans="1:11" ht="14.1" customHeight="1" x14ac:dyDescent="0.2">
      <c r="B6" s="9"/>
      <c r="C6" s="288" t="s">
        <v>86</v>
      </c>
      <c r="D6" s="288"/>
      <c r="E6" s="288"/>
      <c r="F6" s="288"/>
      <c r="G6" s="288"/>
      <c r="H6" s="9"/>
      <c r="I6" s="9"/>
    </row>
    <row r="7" spans="1:11" s="6" customFormat="1" ht="3" customHeight="1" x14ac:dyDescent="0.2">
      <c r="A7" s="108"/>
      <c r="B7" s="109"/>
      <c r="C7" s="308"/>
      <c r="D7" s="308"/>
      <c r="E7" s="308"/>
      <c r="F7" s="308"/>
      <c r="G7" s="308"/>
      <c r="H7" s="308"/>
      <c r="I7" s="308"/>
    </row>
    <row r="8" spans="1:11" ht="20.100000000000001" customHeight="1" x14ac:dyDescent="0.2">
      <c r="A8" s="290" t="s">
        <v>150</v>
      </c>
      <c r="B8" s="290"/>
      <c r="C8" s="290"/>
      <c r="D8" s="290"/>
      <c r="E8" s="290"/>
      <c r="F8" s="290"/>
      <c r="G8" s="290"/>
      <c r="H8" s="290"/>
      <c r="I8" s="290"/>
    </row>
    <row r="9" spans="1:11" ht="3" customHeight="1" x14ac:dyDescent="0.2">
      <c r="A9" s="108"/>
      <c r="B9" s="110"/>
      <c r="C9" s="108"/>
      <c r="D9" s="108"/>
      <c r="E9" s="108"/>
      <c r="F9" s="108"/>
      <c r="G9" s="108"/>
      <c r="H9" s="108"/>
      <c r="I9" s="108"/>
    </row>
    <row r="10" spans="1:11" s="6" customFormat="1" ht="3" customHeight="1" x14ac:dyDescent="0.2">
      <c r="A10" s="108"/>
      <c r="B10" s="110"/>
      <c r="C10" s="108"/>
      <c r="D10" s="108"/>
      <c r="E10" s="108"/>
      <c r="F10" s="108"/>
      <c r="G10" s="108"/>
      <c r="H10" s="108"/>
      <c r="I10" s="108"/>
    </row>
    <row r="11" spans="1:11" s="6" customFormat="1" ht="60" x14ac:dyDescent="0.2">
      <c r="A11" s="265"/>
      <c r="B11" s="299" t="s">
        <v>72</v>
      </c>
      <c r="C11" s="299"/>
      <c r="D11" s="266" t="s">
        <v>49</v>
      </c>
      <c r="E11" s="266" t="s">
        <v>87</v>
      </c>
      <c r="F11" s="266" t="s">
        <v>88</v>
      </c>
      <c r="G11" s="266" t="s">
        <v>89</v>
      </c>
      <c r="H11" s="266" t="s">
        <v>90</v>
      </c>
      <c r="I11" s="267"/>
    </row>
    <row r="12" spans="1:11" s="6" customFormat="1" ht="3" customHeight="1" x14ac:dyDescent="0.2">
      <c r="A12" s="111"/>
      <c r="B12" s="110"/>
      <c r="C12" s="108"/>
      <c r="D12" s="108"/>
      <c r="E12" s="108"/>
      <c r="F12" s="108"/>
      <c r="G12" s="108"/>
      <c r="H12" s="108"/>
      <c r="I12" s="112"/>
    </row>
    <row r="13" spans="1:11" s="6" customFormat="1" ht="3" customHeight="1" x14ac:dyDescent="0.2">
      <c r="A13" s="18"/>
      <c r="B13" s="113"/>
      <c r="C13" s="22"/>
      <c r="D13" s="21"/>
      <c r="E13" s="19"/>
      <c r="F13" s="20"/>
      <c r="G13" s="7"/>
      <c r="H13" s="114"/>
      <c r="I13" s="115"/>
    </row>
    <row r="14" spans="1:11" ht="12" customHeight="1" x14ac:dyDescent="0.2">
      <c r="A14" s="126"/>
      <c r="B14" s="301" t="s">
        <v>91</v>
      </c>
      <c r="C14" s="301"/>
      <c r="D14" s="249">
        <f>SUM(D15:D17)</f>
        <v>12778457059</v>
      </c>
      <c r="E14" s="249"/>
      <c r="F14" s="249"/>
      <c r="G14" s="249"/>
      <c r="H14" s="249">
        <f>SUM(D14:G14)</f>
        <v>12778457059</v>
      </c>
      <c r="I14" s="115"/>
    </row>
    <row r="15" spans="1:11" x14ac:dyDescent="0.2">
      <c r="A15" s="250"/>
      <c r="B15" s="303" t="s">
        <v>92</v>
      </c>
      <c r="C15" s="303"/>
      <c r="D15" s="43">
        <v>37542933</v>
      </c>
      <c r="E15" s="251"/>
      <c r="F15" s="251"/>
      <c r="G15" s="251"/>
      <c r="H15" s="128">
        <f>SUM(D15:G15)</f>
        <v>37542933</v>
      </c>
      <c r="I15" s="115"/>
      <c r="K15" s="116"/>
    </row>
    <row r="16" spans="1:11" x14ac:dyDescent="0.2">
      <c r="A16" s="250"/>
      <c r="B16" s="303" t="s">
        <v>52</v>
      </c>
      <c r="C16" s="303"/>
      <c r="D16" s="251">
        <v>12673275236</v>
      </c>
      <c r="E16" s="251"/>
      <c r="F16" s="251"/>
      <c r="G16" s="251"/>
      <c r="H16" s="128">
        <f>SUM(D16:G16)</f>
        <v>12673275236</v>
      </c>
      <c r="I16" s="115"/>
    </row>
    <row r="17" spans="1:11" x14ac:dyDescent="0.2">
      <c r="A17" s="250"/>
      <c r="B17" s="303" t="s">
        <v>93</v>
      </c>
      <c r="C17" s="303"/>
      <c r="D17" s="252">
        <v>67638890</v>
      </c>
      <c r="E17" s="251"/>
      <c r="F17" s="251"/>
      <c r="G17" s="251"/>
      <c r="H17" s="128">
        <f>SUM(D17:G17)</f>
        <v>67638890</v>
      </c>
      <c r="I17" s="115"/>
    </row>
    <row r="18" spans="1:11" ht="9.9499999999999993" customHeight="1" x14ac:dyDescent="0.2">
      <c r="A18" s="126"/>
      <c r="B18" s="253"/>
      <c r="C18" s="254"/>
      <c r="D18" s="128"/>
      <c r="E18" s="128"/>
      <c r="F18" s="128"/>
      <c r="G18" s="128"/>
      <c r="H18" s="128"/>
      <c r="I18" s="115"/>
    </row>
    <row r="19" spans="1:11" ht="12" customHeight="1" x14ac:dyDescent="0.2">
      <c r="A19" s="126"/>
      <c r="B19" s="301" t="s">
        <v>94</v>
      </c>
      <c r="C19" s="301"/>
      <c r="D19" s="249"/>
      <c r="E19" s="249">
        <f>SUM(E20:E24)</f>
        <v>19051135097</v>
      </c>
      <c r="F19" s="249">
        <f>SUM(F20:F23)</f>
        <v>1291645607</v>
      </c>
      <c r="G19" s="249"/>
      <c r="H19" s="249">
        <f t="shared" ref="H19:H24" si="0">SUM(D19:G19)</f>
        <v>20342780704</v>
      </c>
      <c r="I19" s="115"/>
    </row>
    <row r="20" spans="1:11" ht="12" customHeight="1" x14ac:dyDescent="0.2">
      <c r="A20" s="250"/>
      <c r="B20" s="303" t="s">
        <v>95</v>
      </c>
      <c r="C20" s="303"/>
      <c r="D20" s="251"/>
      <c r="E20" s="251"/>
      <c r="F20" s="251">
        <v>1291645607</v>
      </c>
      <c r="G20" s="251"/>
      <c r="H20" s="128">
        <f t="shared" si="0"/>
        <v>1291645607</v>
      </c>
      <c r="I20" s="115"/>
    </row>
    <row r="21" spans="1:11" x14ac:dyDescent="0.2">
      <c r="A21" s="250"/>
      <c r="B21" s="303" t="s">
        <v>56</v>
      </c>
      <c r="C21" s="303"/>
      <c r="D21" s="251"/>
      <c r="E21" s="251">
        <v>6738377725</v>
      </c>
      <c r="F21" s="251"/>
      <c r="G21" s="251"/>
      <c r="H21" s="128">
        <f t="shared" si="0"/>
        <v>6738377725</v>
      </c>
      <c r="I21" s="115"/>
    </row>
    <row r="22" spans="1:11" x14ac:dyDescent="0.2">
      <c r="A22" s="250"/>
      <c r="B22" s="303" t="s">
        <v>96</v>
      </c>
      <c r="C22" s="303"/>
      <c r="D22" s="251"/>
      <c r="E22" s="251">
        <v>12647566847</v>
      </c>
      <c r="F22" s="251"/>
      <c r="G22" s="251"/>
      <c r="H22" s="128">
        <f t="shared" si="0"/>
        <v>12647566847</v>
      </c>
      <c r="I22" s="115"/>
    </row>
    <row r="23" spans="1:11" x14ac:dyDescent="0.2">
      <c r="A23" s="250"/>
      <c r="B23" s="303" t="s">
        <v>58</v>
      </c>
      <c r="C23" s="303"/>
      <c r="D23" s="251"/>
      <c r="E23" s="251">
        <v>0</v>
      </c>
      <c r="F23" s="251"/>
      <c r="G23" s="251"/>
      <c r="H23" s="128">
        <f t="shared" si="0"/>
        <v>0</v>
      </c>
      <c r="I23" s="115"/>
      <c r="K23" s="117"/>
    </row>
    <row r="24" spans="1:11" x14ac:dyDescent="0.2">
      <c r="A24" s="250"/>
      <c r="B24" s="303" t="s">
        <v>97</v>
      </c>
      <c r="C24" s="303"/>
      <c r="D24" s="251"/>
      <c r="E24" s="255">
        <v>-334809475</v>
      </c>
      <c r="F24" s="251"/>
      <c r="G24" s="251"/>
      <c r="H24" s="256">
        <f t="shared" si="0"/>
        <v>-334809475</v>
      </c>
      <c r="I24" s="115"/>
      <c r="K24" s="117"/>
    </row>
    <row r="25" spans="1:11" ht="9.9499999999999993" customHeight="1" x14ac:dyDescent="0.2">
      <c r="A25" s="126"/>
      <c r="B25" s="253"/>
      <c r="C25" s="254"/>
      <c r="D25" s="128"/>
      <c r="E25" s="128"/>
      <c r="F25" s="128"/>
      <c r="G25" s="128"/>
      <c r="H25" s="128"/>
      <c r="I25" s="115"/>
    </row>
    <row r="26" spans="1:11" s="103" customFormat="1" ht="9.9499999999999993" customHeight="1" x14ac:dyDescent="0.2">
      <c r="A26" s="126"/>
      <c r="B26" s="301" t="s">
        <v>98</v>
      </c>
      <c r="C26" s="301"/>
      <c r="D26" s="249"/>
      <c r="E26" s="249"/>
      <c r="F26" s="249"/>
      <c r="G26" s="302">
        <f>SUM(G28:G29)</f>
        <v>0</v>
      </c>
      <c r="H26" s="307">
        <f>SUM(D26:G27)</f>
        <v>0</v>
      </c>
      <c r="I26" s="115"/>
    </row>
    <row r="27" spans="1:11" s="103" customFormat="1" x14ac:dyDescent="0.2">
      <c r="A27" s="126"/>
      <c r="B27" s="301"/>
      <c r="C27" s="301"/>
      <c r="D27" s="249"/>
      <c r="E27" s="249"/>
      <c r="F27" s="249"/>
      <c r="G27" s="302"/>
      <c r="H27" s="307"/>
      <c r="I27" s="115"/>
    </row>
    <row r="28" spans="1:11" x14ac:dyDescent="0.2">
      <c r="A28" s="126"/>
      <c r="B28" s="303" t="s">
        <v>61</v>
      </c>
      <c r="C28" s="303"/>
      <c r="D28" s="128"/>
      <c r="E28" s="128"/>
      <c r="F28" s="128"/>
      <c r="G28" s="128"/>
      <c r="H28" s="249">
        <f>SUM(D28:G28)</f>
        <v>0</v>
      </c>
      <c r="I28" s="115"/>
    </row>
    <row r="29" spans="1:11" x14ac:dyDescent="0.2">
      <c r="A29" s="126"/>
      <c r="B29" s="303" t="s">
        <v>62</v>
      </c>
      <c r="C29" s="303"/>
      <c r="D29" s="128"/>
      <c r="E29" s="128"/>
      <c r="F29" s="128"/>
      <c r="G29" s="128"/>
      <c r="H29" s="249">
        <f>SUM(D29:G29)</f>
        <v>0</v>
      </c>
      <c r="I29" s="115"/>
    </row>
    <row r="30" spans="1:11" ht="9.9499999999999993" customHeight="1" x14ac:dyDescent="0.2">
      <c r="A30" s="126"/>
      <c r="B30" s="127"/>
      <c r="C30" s="127"/>
      <c r="D30" s="128"/>
      <c r="E30" s="128"/>
      <c r="F30" s="128"/>
      <c r="G30" s="128"/>
      <c r="H30" s="128"/>
      <c r="I30" s="115"/>
    </row>
    <row r="31" spans="1:11" ht="18.75" thickBot="1" x14ac:dyDescent="0.3">
      <c r="A31" s="126"/>
      <c r="B31" s="306" t="s">
        <v>99</v>
      </c>
      <c r="C31" s="306"/>
      <c r="D31" s="118">
        <f>+D14</f>
        <v>12778457059</v>
      </c>
      <c r="E31" s="118">
        <f>+E19</f>
        <v>19051135097</v>
      </c>
      <c r="F31" s="118">
        <f>+F19</f>
        <v>1291645607</v>
      </c>
      <c r="G31" s="118">
        <f>+G26</f>
        <v>0</v>
      </c>
      <c r="H31" s="118">
        <f>SUM(D31:G31)</f>
        <v>33121237763</v>
      </c>
      <c r="I31" s="115"/>
      <c r="K31" s="119" t="str">
        <f>IF(H31=ESF!J63," ","ERROR")</f>
        <v xml:space="preserve"> </v>
      </c>
    </row>
    <row r="32" spans="1:11" x14ac:dyDescent="0.2">
      <c r="A32" s="250"/>
      <c r="B32" s="254"/>
      <c r="C32" s="138"/>
      <c r="D32" s="128"/>
      <c r="E32" s="128"/>
      <c r="F32" s="128"/>
      <c r="G32" s="128"/>
      <c r="H32" s="128"/>
      <c r="I32" s="115"/>
    </row>
    <row r="33" spans="1:11" ht="12" customHeight="1" x14ac:dyDescent="0.2">
      <c r="A33" s="126"/>
      <c r="B33" s="301" t="s">
        <v>100</v>
      </c>
      <c r="C33" s="301"/>
      <c r="D33" s="302">
        <f>SUM(D35:D37)</f>
        <v>115403486</v>
      </c>
      <c r="E33" s="249"/>
      <c r="F33" s="249"/>
      <c r="G33" s="249"/>
      <c r="H33" s="302">
        <f>+D33</f>
        <v>115403486</v>
      </c>
      <c r="I33" s="115"/>
    </row>
    <row r="34" spans="1:11" ht="12" customHeight="1" x14ac:dyDescent="0.2">
      <c r="A34" s="126"/>
      <c r="B34" s="301"/>
      <c r="C34" s="301"/>
      <c r="D34" s="302"/>
      <c r="E34" s="249"/>
      <c r="F34" s="249"/>
      <c r="G34" s="249"/>
      <c r="H34" s="302"/>
      <c r="I34" s="115"/>
    </row>
    <row r="35" spans="1:11" x14ac:dyDescent="0.2">
      <c r="A35" s="250"/>
      <c r="B35" s="303" t="s">
        <v>50</v>
      </c>
      <c r="C35" s="303"/>
      <c r="D35" s="255">
        <v>-28231</v>
      </c>
      <c r="E35" s="251">
        <v>0</v>
      </c>
      <c r="F35" s="251">
        <v>0</v>
      </c>
      <c r="G35" s="251">
        <v>0</v>
      </c>
      <c r="H35" s="257">
        <f>SUM(D35:G35)</f>
        <v>-28231</v>
      </c>
      <c r="I35" s="115"/>
    </row>
    <row r="36" spans="1:11" ht="12" customHeight="1" x14ac:dyDescent="0.2">
      <c r="A36" s="250"/>
      <c r="B36" s="303" t="s">
        <v>52</v>
      </c>
      <c r="C36" s="303"/>
      <c r="D36" s="258">
        <v>-139852565</v>
      </c>
      <c r="E36" s="251">
        <v>0</v>
      </c>
      <c r="F36" s="251">
        <v>0</v>
      </c>
      <c r="G36" s="251">
        <v>0</v>
      </c>
      <c r="H36" s="257">
        <f>SUM(D36:G36)</f>
        <v>-139852565</v>
      </c>
      <c r="I36" s="115"/>
      <c r="J36" s="120"/>
      <c r="K36" s="120"/>
    </row>
    <row r="37" spans="1:11" ht="12" customHeight="1" x14ac:dyDescent="0.2">
      <c r="A37" s="250"/>
      <c r="B37" s="303" t="s">
        <v>93</v>
      </c>
      <c r="C37" s="303"/>
      <c r="D37" s="255">
        <v>255284282</v>
      </c>
      <c r="E37" s="251">
        <v>0</v>
      </c>
      <c r="F37" s="251">
        <v>0</v>
      </c>
      <c r="G37" s="251">
        <v>0</v>
      </c>
      <c r="H37" s="257">
        <f>SUM(D37:G37)</f>
        <v>255284282</v>
      </c>
      <c r="I37" s="115"/>
      <c r="J37" s="120"/>
      <c r="K37" s="120"/>
    </row>
    <row r="38" spans="1:11" ht="9.9499999999999993" customHeight="1" x14ac:dyDescent="0.2">
      <c r="A38" s="126"/>
      <c r="B38" s="253"/>
      <c r="C38" s="254"/>
      <c r="D38" s="128"/>
      <c r="E38" s="128"/>
      <c r="F38" s="128"/>
      <c r="G38" s="128"/>
      <c r="H38" s="128"/>
      <c r="I38" s="115"/>
      <c r="J38" s="120"/>
      <c r="K38" s="120"/>
    </row>
    <row r="39" spans="1:11" ht="12" customHeight="1" x14ac:dyDescent="0.2">
      <c r="A39" s="126" t="s">
        <v>76</v>
      </c>
      <c r="B39" s="301" t="s">
        <v>101</v>
      </c>
      <c r="C39" s="301"/>
      <c r="D39" s="249">
        <f>SUM(D41:D44)</f>
        <v>0</v>
      </c>
      <c r="E39" s="302">
        <f>SUM(E41:E44)</f>
        <v>1291645607</v>
      </c>
      <c r="F39" s="305">
        <f>SUM(F41:F45)</f>
        <v>-1307989966</v>
      </c>
      <c r="G39" s="302"/>
      <c r="H39" s="305">
        <f>+E39+F39</f>
        <v>-16344359</v>
      </c>
      <c r="I39" s="115"/>
      <c r="J39" s="120"/>
      <c r="K39" s="120"/>
    </row>
    <row r="40" spans="1:11" ht="12" customHeight="1" x14ac:dyDescent="0.2">
      <c r="A40" s="126"/>
      <c r="B40" s="301"/>
      <c r="C40" s="301"/>
      <c r="D40" s="249"/>
      <c r="E40" s="302"/>
      <c r="F40" s="305"/>
      <c r="G40" s="302"/>
      <c r="H40" s="305"/>
      <c r="I40" s="115"/>
      <c r="J40" s="120"/>
      <c r="K40" s="120"/>
    </row>
    <row r="41" spans="1:11" ht="12" customHeight="1" x14ac:dyDescent="0.2">
      <c r="A41" s="250"/>
      <c r="B41" s="303" t="s">
        <v>95</v>
      </c>
      <c r="C41" s="303"/>
      <c r="D41" s="251">
        <v>0</v>
      </c>
      <c r="E41" s="251"/>
      <c r="F41" s="251">
        <v>985616153</v>
      </c>
      <c r="G41" s="251"/>
      <c r="H41" s="128">
        <f>SUM(D41:G41)</f>
        <v>985616153</v>
      </c>
      <c r="I41" s="115"/>
      <c r="J41" s="120"/>
      <c r="K41" s="121"/>
    </row>
    <row r="42" spans="1:11" x14ac:dyDescent="0.2">
      <c r="A42" s="250"/>
      <c r="B42" s="303" t="s">
        <v>56</v>
      </c>
      <c r="C42" s="303"/>
      <c r="D42" s="251">
        <v>0</v>
      </c>
      <c r="E42" s="252">
        <v>1291645607</v>
      </c>
      <c r="F42" s="255">
        <v>-1291645607</v>
      </c>
      <c r="G42" s="251"/>
      <c r="H42" s="259">
        <f>SUM(D42:G42)</f>
        <v>0</v>
      </c>
      <c r="I42" s="115"/>
      <c r="J42" s="120"/>
      <c r="K42" s="122"/>
    </row>
    <row r="43" spans="1:11" x14ac:dyDescent="0.2">
      <c r="A43" s="250"/>
      <c r="B43" s="303" t="s">
        <v>96</v>
      </c>
      <c r="C43" s="303"/>
      <c r="D43" s="251">
        <v>0</v>
      </c>
      <c r="E43" s="252"/>
      <c r="F43" s="251">
        <v>1</v>
      </c>
      <c r="G43" s="251"/>
      <c r="H43" s="128">
        <f>SUM(D43:G43)</f>
        <v>1</v>
      </c>
      <c r="I43" s="115"/>
      <c r="J43" s="120"/>
      <c r="K43" s="123"/>
    </row>
    <row r="44" spans="1:11" x14ac:dyDescent="0.2">
      <c r="A44" s="250"/>
      <c r="B44" s="303" t="s">
        <v>58</v>
      </c>
      <c r="C44" s="303"/>
      <c r="D44" s="251">
        <v>0</v>
      </c>
      <c r="E44" s="251"/>
      <c r="F44" s="251">
        <v>0</v>
      </c>
      <c r="G44" s="251"/>
      <c r="H44" s="128">
        <f>SUM(D44:G44)</f>
        <v>0</v>
      </c>
      <c r="I44" s="115"/>
      <c r="J44" s="120"/>
      <c r="K44" s="124"/>
    </row>
    <row r="45" spans="1:11" x14ac:dyDescent="0.2">
      <c r="A45" s="250"/>
      <c r="B45" s="303" t="s">
        <v>97</v>
      </c>
      <c r="C45" s="303"/>
      <c r="D45" s="251"/>
      <c r="E45" s="251"/>
      <c r="F45" s="255">
        <v>-1001960513</v>
      </c>
      <c r="G45" s="251"/>
      <c r="H45" s="257">
        <f>SUM(D45:G45)</f>
        <v>-1001960513</v>
      </c>
      <c r="I45" s="115"/>
      <c r="J45" s="120"/>
      <c r="K45" s="124"/>
    </row>
    <row r="46" spans="1:11" ht="9.9499999999999993" customHeight="1" x14ac:dyDescent="0.2">
      <c r="A46" s="126"/>
      <c r="B46" s="253"/>
      <c r="C46" s="254"/>
      <c r="D46" s="128"/>
      <c r="E46" s="128"/>
      <c r="F46" s="128"/>
      <c r="G46" s="128"/>
      <c r="H46" s="128"/>
      <c r="I46" s="115"/>
      <c r="J46" s="120"/>
      <c r="K46" s="125" t="s">
        <v>76</v>
      </c>
    </row>
    <row r="47" spans="1:11" x14ac:dyDescent="0.2">
      <c r="A47" s="126"/>
      <c r="B47" s="301" t="s">
        <v>102</v>
      </c>
      <c r="C47" s="301"/>
      <c r="D47" s="128"/>
      <c r="E47" s="128"/>
      <c r="F47" s="128"/>
      <c r="G47" s="302">
        <f>SUM(G49:G50)</f>
        <v>0</v>
      </c>
      <c r="H47" s="302">
        <f>SUM(D47:G48)</f>
        <v>0</v>
      </c>
      <c r="I47" s="115"/>
      <c r="J47" s="120"/>
      <c r="K47" s="125"/>
    </row>
    <row r="48" spans="1:11" x14ac:dyDescent="0.2">
      <c r="A48" s="126"/>
      <c r="B48" s="301"/>
      <c r="C48" s="301"/>
      <c r="D48" s="128"/>
      <c r="E48" s="128"/>
      <c r="F48" s="128"/>
      <c r="G48" s="302"/>
      <c r="H48" s="302"/>
      <c r="I48" s="115"/>
      <c r="J48" s="120"/>
      <c r="K48" s="125"/>
    </row>
    <row r="49" spans="1:11" x14ac:dyDescent="0.2">
      <c r="A49" s="126"/>
      <c r="B49" s="303" t="s">
        <v>61</v>
      </c>
      <c r="C49" s="303"/>
      <c r="D49" s="128"/>
      <c r="E49" s="128"/>
      <c r="F49" s="128"/>
      <c r="G49" s="128"/>
      <c r="H49" s="128">
        <f>+G49</f>
        <v>0</v>
      </c>
      <c r="I49" s="115"/>
      <c r="J49" s="120"/>
      <c r="K49" s="125"/>
    </row>
    <row r="50" spans="1:11" x14ac:dyDescent="0.2">
      <c r="A50" s="126"/>
      <c r="B50" s="303" t="s">
        <v>62</v>
      </c>
      <c r="C50" s="303"/>
      <c r="D50" s="128"/>
      <c r="E50" s="128"/>
      <c r="F50" s="128"/>
      <c r="G50" s="128"/>
      <c r="H50" s="128">
        <f>+G50</f>
        <v>0</v>
      </c>
      <c r="I50" s="115"/>
      <c r="J50" s="120"/>
      <c r="K50" s="125"/>
    </row>
    <row r="51" spans="1:11" s="120" customFormat="1" x14ac:dyDescent="0.2">
      <c r="A51" s="126"/>
      <c r="B51" s="127"/>
      <c r="C51" s="127"/>
      <c r="D51" s="128"/>
      <c r="E51" s="128"/>
      <c r="F51" s="128"/>
      <c r="G51" s="128"/>
      <c r="H51" s="128"/>
      <c r="I51" s="129"/>
      <c r="K51" s="125"/>
    </row>
    <row r="52" spans="1:11" ht="18" x14ac:dyDescent="0.25">
      <c r="A52" s="260"/>
      <c r="B52" s="304" t="s">
        <v>103</v>
      </c>
      <c r="C52" s="304"/>
      <c r="D52" s="130">
        <f>+D31+D33</f>
        <v>12893860545</v>
      </c>
      <c r="E52" s="130">
        <f>+E31+E39</f>
        <v>20342780704</v>
      </c>
      <c r="F52" s="131">
        <f>+F31+F39</f>
        <v>-16344359</v>
      </c>
      <c r="G52" s="130">
        <f>+G31+G47</f>
        <v>0</v>
      </c>
      <c r="H52" s="130">
        <f>SUM(D52:G52)</f>
        <v>33220296890</v>
      </c>
      <c r="I52" s="132"/>
      <c r="J52" s="120"/>
      <c r="K52" s="133" t="str">
        <f>IF(H52=ESF!I63," ","ERROR")</f>
        <v xml:space="preserve"> </v>
      </c>
    </row>
    <row r="53" spans="1:11" ht="6" customHeight="1" x14ac:dyDescent="0.2">
      <c r="A53" s="134"/>
      <c r="B53" s="134"/>
      <c r="C53" s="134"/>
      <c r="D53" s="134"/>
      <c r="E53" s="134"/>
      <c r="F53" s="134"/>
      <c r="G53" s="134"/>
      <c r="H53" s="134"/>
      <c r="I53" s="135"/>
      <c r="J53" s="120"/>
      <c r="K53" s="120"/>
    </row>
    <row r="54" spans="1:11" ht="6" customHeight="1" x14ac:dyDescent="0.2">
      <c r="D54" s="136"/>
      <c r="E54" s="136"/>
      <c r="I54" s="22"/>
      <c r="J54" s="120"/>
      <c r="K54" s="120"/>
    </row>
    <row r="55" spans="1:11" ht="15" customHeight="1" x14ac:dyDescent="0.2">
      <c r="A55" s="6"/>
      <c r="B55" s="280" t="s">
        <v>65</v>
      </c>
      <c r="C55" s="280"/>
      <c r="D55" s="280"/>
      <c r="E55" s="280"/>
      <c r="F55" s="280"/>
      <c r="G55" s="280"/>
      <c r="H55" s="280"/>
      <c r="I55" s="280"/>
      <c r="J55" s="138"/>
      <c r="K55" s="120"/>
    </row>
    <row r="56" spans="1:11" ht="9.75" customHeight="1" x14ac:dyDescent="0.2">
      <c r="A56" s="6"/>
      <c r="B56" s="20"/>
      <c r="C56" s="51"/>
      <c r="D56" s="52"/>
      <c r="E56" s="52"/>
      <c r="F56" s="6"/>
      <c r="G56" s="53"/>
      <c r="H56" s="51"/>
      <c r="I56" s="52"/>
      <c r="J56" s="139"/>
      <c r="K56" s="120"/>
    </row>
    <row r="57" spans="1:11" s="6" customFormat="1" ht="17.25" customHeight="1" x14ac:dyDescent="0.2">
      <c r="B57" s="55"/>
      <c r="C57" s="140"/>
      <c r="D57" s="140"/>
      <c r="E57" s="52"/>
      <c r="F57" s="54"/>
      <c r="G57" s="300"/>
      <c r="H57" s="282"/>
      <c r="I57" s="57"/>
      <c r="J57" s="139"/>
      <c r="K57" s="141"/>
    </row>
    <row r="58" spans="1:11" ht="14.1" customHeight="1" x14ac:dyDescent="0.2">
      <c r="A58" s="59"/>
      <c r="B58" s="283" t="s">
        <v>66</v>
      </c>
      <c r="C58" s="283"/>
      <c r="D58" s="283"/>
      <c r="E58" s="59"/>
      <c r="F58" s="283" t="s">
        <v>67</v>
      </c>
      <c r="G58" s="283"/>
      <c r="H58" s="283"/>
      <c r="I58" s="59"/>
      <c r="J58" s="139"/>
      <c r="K58" s="120"/>
    </row>
    <row r="59" spans="1:11" ht="14.1" customHeight="1" x14ac:dyDescent="0.2">
      <c r="A59" s="60"/>
      <c r="B59" s="278" t="s">
        <v>68</v>
      </c>
      <c r="C59" s="278"/>
      <c r="D59" s="278"/>
      <c r="E59" s="60"/>
      <c r="F59" s="278" t="s">
        <v>69</v>
      </c>
      <c r="G59" s="278"/>
      <c r="H59" s="278"/>
      <c r="I59" s="60"/>
      <c r="J59" s="139"/>
      <c r="K59" s="120"/>
    </row>
  </sheetData>
  <sheetProtection formatCells="0" selectLockedCells="1"/>
  <mergeCells count="54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tabSelected="1" showWhiteSpace="0" zoomScaleNormal="100" workbookViewId="0">
      <selection activeCell="B7" sqref="B7"/>
    </sheetView>
  </sheetViews>
  <sheetFormatPr baseColWidth="10" defaultColWidth="11.42578125" defaultRowHeight="12" x14ac:dyDescent="0.2"/>
  <cols>
    <col min="1" max="1" width="1.28515625" style="65" customWidth="1"/>
    <col min="2" max="3" width="3.7109375" style="65" customWidth="1"/>
    <col min="4" max="4" width="23.85546875" style="65" customWidth="1"/>
    <col min="5" max="5" width="15.7109375" style="65" customWidth="1"/>
    <col min="6" max="6" width="6.42578125" style="65" customWidth="1"/>
    <col min="7" max="7" width="14.42578125" style="7" customWidth="1"/>
    <col min="8" max="8" width="14.140625" style="7" customWidth="1"/>
    <col min="9" max="9" width="7.7109375" style="65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82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6"/>
      <c r="C1" s="66"/>
      <c r="D1" s="66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142"/>
      <c r="Q1" s="66"/>
    </row>
    <row r="2" spans="1:17" ht="15" customHeight="1" x14ac:dyDescent="0.2">
      <c r="A2" s="298" t="s">
        <v>104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17" ht="15" customHeight="1" x14ac:dyDescent="0.2">
      <c r="A3" s="298" t="s">
        <v>71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</row>
    <row r="4" spans="1:17" ht="16.5" customHeight="1" x14ac:dyDescent="0.2">
      <c r="A4" s="298" t="s">
        <v>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</row>
    <row r="5" spans="1:17" ht="3" customHeight="1" x14ac:dyDescent="0.2">
      <c r="C5" s="71"/>
      <c r="D5" s="143"/>
      <c r="E5" s="68"/>
      <c r="F5" s="68"/>
      <c r="G5" s="68"/>
      <c r="H5" s="68"/>
      <c r="I5" s="68"/>
      <c r="J5" s="68"/>
      <c r="K5" s="68"/>
      <c r="L5" s="68"/>
      <c r="M5" s="68"/>
      <c r="N5" s="68"/>
      <c r="O5" s="66"/>
      <c r="P5" s="144"/>
      <c r="Q5" s="6"/>
    </row>
    <row r="6" spans="1:17" ht="19.5" customHeight="1" x14ac:dyDescent="0.2">
      <c r="A6" s="290" t="s">
        <v>150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</row>
    <row r="7" spans="1:17" s="6" customFormat="1" ht="12" customHeight="1" x14ac:dyDescent="0.2">
      <c r="A7" s="65"/>
      <c r="B7" s="145" t="s">
        <v>105</v>
      </c>
      <c r="C7" s="71"/>
      <c r="D7" s="143"/>
      <c r="E7" s="71"/>
      <c r="F7" s="71"/>
      <c r="G7" s="146"/>
      <c r="H7" s="146"/>
      <c r="I7" s="143"/>
      <c r="P7" s="144"/>
    </row>
    <row r="8" spans="1:17" s="6" customFormat="1" ht="3" customHeight="1" x14ac:dyDescent="0.2">
      <c r="A8" s="65"/>
      <c r="B8" s="65"/>
      <c r="C8" s="147"/>
      <c r="D8" s="143"/>
      <c r="E8" s="147"/>
      <c r="F8" s="147"/>
      <c r="G8" s="148"/>
      <c r="H8" s="148"/>
      <c r="I8" s="143"/>
      <c r="P8" s="144"/>
    </row>
    <row r="9" spans="1:17" s="6" customFormat="1" ht="31.5" customHeight="1" x14ac:dyDescent="0.2">
      <c r="A9" s="268"/>
      <c r="B9" s="319" t="s">
        <v>72</v>
      </c>
      <c r="C9" s="319"/>
      <c r="D9" s="319"/>
      <c r="E9" s="319"/>
      <c r="F9" s="263"/>
      <c r="G9" s="262">
        <v>2019</v>
      </c>
      <c r="H9" s="262">
        <v>2018</v>
      </c>
      <c r="I9" s="269"/>
      <c r="J9" s="319" t="s">
        <v>72</v>
      </c>
      <c r="K9" s="319"/>
      <c r="L9" s="319"/>
      <c r="M9" s="319"/>
      <c r="N9" s="263"/>
      <c r="O9" s="262">
        <v>2019</v>
      </c>
      <c r="P9" s="262">
        <v>2018</v>
      </c>
      <c r="Q9" s="270"/>
    </row>
    <row r="10" spans="1:17" s="6" customFormat="1" ht="3" customHeight="1" x14ac:dyDescent="0.2">
      <c r="A10" s="77"/>
      <c r="B10" s="149"/>
      <c r="C10" s="65">
        <f>ROUND(774795789.5,0)</f>
        <v>774795790</v>
      </c>
      <c r="D10" s="79"/>
      <c r="E10" s="79"/>
      <c r="F10" s="79"/>
      <c r="G10" s="150"/>
      <c r="H10" s="150"/>
      <c r="I10" s="65"/>
      <c r="P10" s="144"/>
      <c r="Q10" s="17"/>
    </row>
    <row r="11" spans="1:17" s="6" customFormat="1" x14ac:dyDescent="0.2">
      <c r="A11" s="18"/>
      <c r="B11" s="7"/>
      <c r="C11" s="82"/>
      <c r="D11" s="82"/>
      <c r="E11" s="82"/>
      <c r="F11" s="82"/>
      <c r="G11" s="150"/>
      <c r="H11" s="150"/>
      <c r="I11" s="7"/>
      <c r="P11" s="144"/>
      <c r="Q11" s="17"/>
    </row>
    <row r="12" spans="1:17" ht="17.25" customHeight="1" x14ac:dyDescent="0.2">
      <c r="A12" s="18"/>
      <c r="B12" s="312" t="s">
        <v>106</v>
      </c>
      <c r="C12" s="312"/>
      <c r="D12" s="312"/>
      <c r="E12" s="312"/>
      <c r="F12" s="312"/>
      <c r="G12" s="150"/>
      <c r="H12" s="150"/>
      <c r="I12" s="7"/>
      <c r="J12" s="312" t="s">
        <v>107</v>
      </c>
      <c r="K12" s="312"/>
      <c r="L12" s="312"/>
      <c r="M12" s="312"/>
      <c r="N12" s="312"/>
      <c r="O12" s="151"/>
      <c r="P12" s="151"/>
      <c r="Q12" s="17"/>
    </row>
    <row r="13" spans="1:17" ht="17.25" customHeight="1" x14ac:dyDescent="0.2">
      <c r="A13" s="18"/>
      <c r="B13" s="7"/>
      <c r="C13" s="82"/>
      <c r="D13" s="7"/>
      <c r="E13" s="82"/>
      <c r="F13" s="82"/>
      <c r="G13" s="150"/>
      <c r="H13" s="150"/>
      <c r="I13" s="7"/>
      <c r="J13" s="7"/>
      <c r="K13" s="82"/>
      <c r="L13" s="82"/>
      <c r="M13" s="82"/>
      <c r="N13" s="82"/>
      <c r="O13" s="151"/>
      <c r="P13" s="151"/>
      <c r="Q13" s="17"/>
    </row>
    <row r="14" spans="1:17" ht="17.25" customHeight="1" x14ac:dyDescent="0.2">
      <c r="A14" s="18"/>
      <c r="B14" s="7"/>
      <c r="C14" s="312" t="s">
        <v>73</v>
      </c>
      <c r="D14" s="312"/>
      <c r="E14" s="312"/>
      <c r="F14" s="312"/>
      <c r="G14" s="36">
        <f>SUM(G15:G25)</f>
        <v>5721905907</v>
      </c>
      <c r="H14" s="36">
        <f>SUM(H15:H25)</f>
        <v>7298141980</v>
      </c>
      <c r="I14" s="90"/>
      <c r="J14" s="90"/>
      <c r="K14" s="318" t="s">
        <v>73</v>
      </c>
      <c r="L14" s="318"/>
      <c r="M14" s="318"/>
      <c r="N14" s="318"/>
      <c r="O14" s="152">
        <f>SUM(O15:O17)</f>
        <v>789543097</v>
      </c>
      <c r="P14" s="152">
        <f>SUM(P15:P17)</f>
        <v>5248700</v>
      </c>
      <c r="Q14" s="17"/>
    </row>
    <row r="15" spans="1:17" ht="15" customHeight="1" x14ac:dyDescent="0.2">
      <c r="A15" s="18"/>
      <c r="B15" s="7"/>
      <c r="C15" s="82"/>
      <c r="D15" s="316" t="s">
        <v>108</v>
      </c>
      <c r="E15" s="316"/>
      <c r="F15" s="316"/>
      <c r="G15" s="153">
        <v>1556887072</v>
      </c>
      <c r="H15" s="153">
        <v>1716897383</v>
      </c>
      <c r="I15" s="90"/>
      <c r="J15" s="90"/>
      <c r="K15" s="44"/>
      <c r="L15" s="317" t="s">
        <v>33</v>
      </c>
      <c r="M15" s="317"/>
      <c r="N15" s="317"/>
      <c r="O15" s="154">
        <v>559133568</v>
      </c>
      <c r="P15" s="154">
        <v>0</v>
      </c>
      <c r="Q15" s="17"/>
    </row>
    <row r="16" spans="1:17" ht="15" customHeight="1" x14ac:dyDescent="0.2">
      <c r="A16" s="18"/>
      <c r="B16" s="7"/>
      <c r="C16" s="82"/>
      <c r="D16" s="316" t="s">
        <v>109</v>
      </c>
      <c r="E16" s="316"/>
      <c r="F16" s="316"/>
      <c r="G16" s="153">
        <v>0</v>
      </c>
      <c r="H16" s="153">
        <v>0</v>
      </c>
      <c r="I16" s="90"/>
      <c r="J16" s="90"/>
      <c r="K16" s="44"/>
      <c r="L16" s="317" t="s">
        <v>35</v>
      </c>
      <c r="M16" s="317"/>
      <c r="N16" s="317"/>
      <c r="O16" s="154">
        <v>0</v>
      </c>
      <c r="P16" s="154">
        <v>0</v>
      </c>
      <c r="Q16" s="17"/>
    </row>
    <row r="17" spans="1:17" ht="15" customHeight="1" x14ac:dyDescent="0.2">
      <c r="A17" s="18"/>
      <c r="B17" s="7"/>
      <c r="C17" s="155"/>
      <c r="D17" s="316" t="s">
        <v>110</v>
      </c>
      <c r="E17" s="316"/>
      <c r="F17" s="316"/>
      <c r="G17" s="153">
        <v>0</v>
      </c>
      <c r="H17" s="153">
        <v>0</v>
      </c>
      <c r="I17" s="90"/>
      <c r="J17" s="90"/>
      <c r="K17" s="156"/>
      <c r="L17" s="317" t="s">
        <v>111</v>
      </c>
      <c r="M17" s="317"/>
      <c r="N17" s="317"/>
      <c r="O17" s="157">
        <v>230409529</v>
      </c>
      <c r="P17" s="154">
        <v>5248700</v>
      </c>
      <c r="Q17" s="17"/>
    </row>
    <row r="18" spans="1:17" ht="15" customHeight="1" x14ac:dyDescent="0.2">
      <c r="A18" s="18"/>
      <c r="B18" s="7"/>
      <c r="C18" s="155"/>
      <c r="D18" s="316" t="s">
        <v>112</v>
      </c>
      <c r="E18" s="316"/>
      <c r="F18" s="316"/>
      <c r="G18" s="153">
        <v>423017652</v>
      </c>
      <c r="H18" s="153">
        <v>493759774</v>
      </c>
      <c r="I18" s="90"/>
      <c r="J18" s="90"/>
      <c r="K18" s="156"/>
      <c r="L18" s="92"/>
      <c r="M18" s="92"/>
      <c r="N18" s="92"/>
      <c r="O18" s="92"/>
      <c r="P18" s="92"/>
      <c r="Q18" s="17"/>
    </row>
    <row r="19" spans="1:17" ht="15" customHeight="1" x14ac:dyDescent="0.2">
      <c r="A19" s="18"/>
      <c r="B19" s="7"/>
      <c r="C19" s="155"/>
      <c r="D19" s="316" t="s">
        <v>113</v>
      </c>
      <c r="E19" s="316"/>
      <c r="F19" s="316"/>
      <c r="G19" s="153">
        <v>32945479</v>
      </c>
      <c r="H19" s="153">
        <v>52629746</v>
      </c>
      <c r="I19" s="90"/>
      <c r="J19" s="90"/>
      <c r="K19" s="158" t="s">
        <v>74</v>
      </c>
      <c r="L19" s="158"/>
      <c r="M19" s="158"/>
      <c r="N19" s="158"/>
      <c r="O19" s="152">
        <f>SUM(O20:O22)</f>
        <v>435640263</v>
      </c>
      <c r="P19" s="152">
        <f>SUM(P20:P22)</f>
        <v>2010029162</v>
      </c>
      <c r="Q19" s="17"/>
    </row>
    <row r="20" spans="1:17" ht="15" customHeight="1" x14ac:dyDescent="0.2">
      <c r="A20" s="18"/>
      <c r="B20" s="7"/>
      <c r="C20" s="155"/>
      <c r="D20" s="316" t="s">
        <v>114</v>
      </c>
      <c r="E20" s="316"/>
      <c r="F20" s="316"/>
      <c r="G20" s="153">
        <v>141153371</v>
      </c>
      <c r="H20" s="153">
        <v>317127948</v>
      </c>
      <c r="I20" s="90"/>
      <c r="J20" s="90"/>
      <c r="K20" s="156"/>
      <c r="L20" s="159" t="s">
        <v>33</v>
      </c>
      <c r="M20" s="159"/>
      <c r="N20" s="159"/>
      <c r="O20" s="154">
        <v>0</v>
      </c>
      <c r="P20" s="154">
        <v>1333882833</v>
      </c>
      <c r="Q20" s="17"/>
    </row>
    <row r="21" spans="1:17" ht="15" customHeight="1" x14ac:dyDescent="0.2">
      <c r="A21" s="18"/>
      <c r="B21" s="7"/>
      <c r="C21" s="155"/>
      <c r="D21" s="316" t="s">
        <v>115</v>
      </c>
      <c r="E21" s="316"/>
      <c r="F21" s="316"/>
      <c r="G21" s="153">
        <v>0</v>
      </c>
      <c r="H21" s="153">
        <v>0</v>
      </c>
      <c r="I21" s="90"/>
      <c r="J21" s="90"/>
      <c r="K21" s="156"/>
      <c r="L21" s="317" t="s">
        <v>35</v>
      </c>
      <c r="M21" s="317"/>
      <c r="N21" s="317"/>
      <c r="O21" s="154">
        <v>376521826</v>
      </c>
      <c r="P21" s="154">
        <v>131600113</v>
      </c>
      <c r="Q21" s="17"/>
    </row>
    <row r="22" spans="1:17" ht="28.5" customHeight="1" x14ac:dyDescent="0.2">
      <c r="A22" s="18"/>
      <c r="B22" s="7"/>
      <c r="C22" s="155"/>
      <c r="D22" s="316" t="s">
        <v>116</v>
      </c>
      <c r="E22" s="316"/>
      <c r="F22" s="316"/>
      <c r="G22" s="153">
        <v>0</v>
      </c>
      <c r="H22" s="153">
        <v>0</v>
      </c>
      <c r="I22" s="90"/>
      <c r="J22" s="90"/>
      <c r="K22" s="44"/>
      <c r="L22" s="317" t="s">
        <v>117</v>
      </c>
      <c r="M22" s="317"/>
      <c r="N22" s="317"/>
      <c r="O22" s="154">
        <v>59118437</v>
      </c>
      <c r="P22" s="154">
        <v>544546216</v>
      </c>
      <c r="Q22" s="17"/>
    </row>
    <row r="23" spans="1:17" ht="15" customHeight="1" x14ac:dyDescent="0.2">
      <c r="A23" s="18"/>
      <c r="B23" s="7"/>
      <c r="C23" s="155"/>
      <c r="D23" s="316" t="s">
        <v>118</v>
      </c>
      <c r="E23" s="316"/>
      <c r="F23" s="316"/>
      <c r="G23" s="153">
        <v>3563603373</v>
      </c>
      <c r="H23" s="153">
        <v>4712085327</v>
      </c>
      <c r="I23" s="90"/>
      <c r="J23" s="90"/>
      <c r="K23" s="318" t="s">
        <v>119</v>
      </c>
      <c r="L23" s="318"/>
      <c r="M23" s="318"/>
      <c r="N23" s="318"/>
      <c r="O23" s="160">
        <f>O14-O19</f>
        <v>353902834</v>
      </c>
      <c r="P23" s="160">
        <f>P14-P19</f>
        <v>-2004780462</v>
      </c>
      <c r="Q23" s="17"/>
    </row>
    <row r="24" spans="1:17" ht="15" customHeight="1" x14ac:dyDescent="0.2">
      <c r="A24" s="18"/>
      <c r="B24" s="7"/>
      <c r="C24" s="155"/>
      <c r="D24" s="316" t="s">
        <v>120</v>
      </c>
      <c r="E24" s="316"/>
      <c r="F24" s="316"/>
      <c r="G24" s="153">
        <v>0</v>
      </c>
      <c r="H24" s="153">
        <v>0</v>
      </c>
      <c r="I24" s="90"/>
      <c r="J24" s="90"/>
      <c r="K24" s="92"/>
      <c r="L24" s="92"/>
      <c r="M24" s="92"/>
      <c r="N24" s="92"/>
      <c r="O24" s="92"/>
      <c r="P24" s="92"/>
      <c r="Q24" s="17"/>
    </row>
    <row r="25" spans="1:17" ht="15" customHeight="1" x14ac:dyDescent="0.2">
      <c r="A25" s="18"/>
      <c r="B25" s="7"/>
      <c r="C25" s="155"/>
      <c r="D25" s="316" t="s">
        <v>121</v>
      </c>
      <c r="E25" s="316"/>
      <c r="F25" s="161"/>
      <c r="G25" s="153">
        <v>4298960</v>
      </c>
      <c r="H25" s="153">
        <v>5641802</v>
      </c>
      <c r="I25" s="90"/>
      <c r="J25" s="44"/>
      <c r="K25" s="92"/>
      <c r="L25" s="92"/>
      <c r="M25" s="92"/>
      <c r="N25" s="92"/>
      <c r="O25" s="92"/>
      <c r="P25" s="92"/>
      <c r="Q25" s="17"/>
    </row>
    <row r="26" spans="1:17" ht="15" customHeight="1" x14ac:dyDescent="0.2">
      <c r="A26" s="18"/>
      <c r="B26" s="7"/>
      <c r="C26" s="82"/>
      <c r="D26" s="7"/>
      <c r="E26" s="82"/>
      <c r="F26" s="82"/>
      <c r="G26" s="32"/>
      <c r="H26" s="32"/>
      <c r="I26" s="90"/>
      <c r="J26" s="318" t="s">
        <v>122</v>
      </c>
      <c r="K26" s="318"/>
      <c r="L26" s="318"/>
      <c r="M26" s="318"/>
      <c r="N26" s="318"/>
      <c r="O26" s="44"/>
      <c r="P26" s="44"/>
      <c r="Q26" s="17"/>
    </row>
    <row r="27" spans="1:17" ht="15" customHeight="1" x14ac:dyDescent="0.2">
      <c r="A27" s="18"/>
      <c r="B27" s="7"/>
      <c r="C27" s="312" t="s">
        <v>74</v>
      </c>
      <c r="D27" s="312"/>
      <c r="E27" s="312"/>
      <c r="F27" s="312"/>
      <c r="G27" s="36">
        <f>SUM(G28:G46)</f>
        <v>4736289754</v>
      </c>
      <c r="H27" s="36">
        <f>SUM(H28:H46)</f>
        <v>6006496373</v>
      </c>
      <c r="I27" s="90"/>
      <c r="J27" s="90"/>
      <c r="K27" s="152"/>
      <c r="L27" s="90"/>
      <c r="M27" s="162"/>
      <c r="N27" s="162"/>
      <c r="O27" s="156"/>
      <c r="P27" s="156"/>
      <c r="Q27" s="17"/>
    </row>
    <row r="28" spans="1:17" ht="15" customHeight="1" x14ac:dyDescent="0.2">
      <c r="A28" s="18"/>
      <c r="B28" s="7"/>
      <c r="C28" s="163"/>
      <c r="D28" s="316" t="s">
        <v>123</v>
      </c>
      <c r="E28" s="316"/>
      <c r="F28" s="316"/>
      <c r="G28" s="153">
        <v>2810263251</v>
      </c>
      <c r="H28" s="153">
        <v>3725865449</v>
      </c>
      <c r="I28" s="90"/>
      <c r="J28" s="90"/>
      <c r="K28" s="158" t="s">
        <v>73</v>
      </c>
      <c r="L28" s="158"/>
      <c r="M28" s="158"/>
      <c r="N28" s="158"/>
      <c r="O28" s="152">
        <f>O29+O32</f>
        <v>266462625</v>
      </c>
      <c r="P28" s="152">
        <f>P29+P32</f>
        <v>904665111</v>
      </c>
      <c r="Q28" s="17"/>
    </row>
    <row r="29" spans="1:17" ht="15" customHeight="1" x14ac:dyDescent="0.2">
      <c r="A29" s="18"/>
      <c r="B29" s="7"/>
      <c r="C29" s="163"/>
      <c r="D29" s="316" t="s">
        <v>124</v>
      </c>
      <c r="E29" s="316"/>
      <c r="F29" s="316"/>
      <c r="G29" s="153">
        <v>603973888</v>
      </c>
      <c r="H29" s="153">
        <v>751624499</v>
      </c>
      <c r="I29" s="90"/>
      <c r="J29" s="44"/>
      <c r="K29" s="44"/>
      <c r="L29" s="159" t="s">
        <v>125</v>
      </c>
      <c r="M29" s="159"/>
      <c r="N29" s="159"/>
      <c r="O29" s="154">
        <f>SUM(O30:O31)</f>
        <v>11166356</v>
      </c>
      <c r="P29" s="154">
        <f>SUM(P30:P31)</f>
        <v>0</v>
      </c>
      <c r="Q29" s="17"/>
    </row>
    <row r="30" spans="1:17" ht="15" customHeight="1" x14ac:dyDescent="0.2">
      <c r="A30" s="18"/>
      <c r="B30" s="7"/>
      <c r="C30" s="163"/>
      <c r="D30" s="316" t="s">
        <v>126</v>
      </c>
      <c r="E30" s="316"/>
      <c r="F30" s="316"/>
      <c r="G30" s="153">
        <v>782664311</v>
      </c>
      <c r="H30" s="153">
        <v>837524754</v>
      </c>
      <c r="I30" s="90"/>
      <c r="J30" s="90"/>
      <c r="K30" s="158"/>
      <c r="L30" s="159" t="s">
        <v>127</v>
      </c>
      <c r="M30" s="159"/>
      <c r="N30" s="159"/>
      <c r="O30" s="154">
        <v>11166356</v>
      </c>
      <c r="P30" s="154">
        <v>0</v>
      </c>
      <c r="Q30" s="17"/>
    </row>
    <row r="31" spans="1:17" ht="15" customHeight="1" x14ac:dyDescent="0.2">
      <c r="A31" s="18"/>
      <c r="B31" s="7"/>
      <c r="C31" s="82"/>
      <c r="D31" s="7"/>
      <c r="E31" s="82"/>
      <c r="F31" s="82"/>
      <c r="G31" s="32"/>
      <c r="H31" s="32"/>
      <c r="I31" s="90"/>
      <c r="J31" s="90"/>
      <c r="K31" s="158"/>
      <c r="L31" s="159" t="s">
        <v>128</v>
      </c>
      <c r="M31" s="159"/>
      <c r="N31" s="159"/>
      <c r="O31" s="154">
        <v>0</v>
      </c>
      <c r="P31" s="154">
        <v>0</v>
      </c>
      <c r="Q31" s="17"/>
    </row>
    <row r="32" spans="1:17" ht="15" customHeight="1" x14ac:dyDescent="0.2">
      <c r="A32" s="18"/>
      <c r="B32" s="7"/>
      <c r="C32" s="163"/>
      <c r="D32" s="316" t="s">
        <v>129</v>
      </c>
      <c r="E32" s="316"/>
      <c r="F32" s="316"/>
      <c r="G32" s="153">
        <v>0</v>
      </c>
      <c r="H32" s="153">
        <v>0</v>
      </c>
      <c r="I32" s="90"/>
      <c r="J32" s="90"/>
      <c r="K32" s="158"/>
      <c r="L32" s="317" t="s">
        <v>130</v>
      </c>
      <c r="M32" s="317"/>
      <c r="N32" s="317"/>
      <c r="O32" s="154">
        <v>255296269</v>
      </c>
      <c r="P32" s="154">
        <v>904665111</v>
      </c>
      <c r="Q32" s="17"/>
    </row>
    <row r="33" spans="1:19" ht="15" customHeight="1" x14ac:dyDescent="0.2">
      <c r="A33" s="18"/>
      <c r="B33" s="7"/>
      <c r="C33" s="163"/>
      <c r="D33" s="316" t="s">
        <v>131</v>
      </c>
      <c r="E33" s="316"/>
      <c r="F33" s="316"/>
      <c r="G33" s="153">
        <v>204525590</v>
      </c>
      <c r="H33" s="153">
        <v>270003523</v>
      </c>
      <c r="I33" s="90"/>
      <c r="J33" s="90"/>
      <c r="K33" s="156"/>
      <c r="L33" s="92"/>
      <c r="M33" s="92"/>
      <c r="N33" s="92"/>
      <c r="O33" s="92"/>
      <c r="P33" s="92"/>
      <c r="Q33" s="17"/>
    </row>
    <row r="34" spans="1:19" ht="15" customHeight="1" x14ac:dyDescent="0.2">
      <c r="A34" s="18"/>
      <c r="B34" s="7"/>
      <c r="C34" s="163"/>
      <c r="D34" s="316" t="s">
        <v>132</v>
      </c>
      <c r="E34" s="316"/>
      <c r="F34" s="316"/>
      <c r="G34" s="153">
        <v>5197238</v>
      </c>
      <c r="H34" s="153">
        <v>8172664</v>
      </c>
      <c r="I34" s="90"/>
      <c r="J34" s="90"/>
      <c r="K34" s="158" t="s">
        <v>74</v>
      </c>
      <c r="L34" s="158"/>
      <c r="M34" s="158"/>
      <c r="N34" s="158"/>
      <c r="O34" s="152">
        <f>O35+O38</f>
        <v>2077026044</v>
      </c>
      <c r="P34" s="152">
        <f>P35+P38</f>
        <v>75493207</v>
      </c>
      <c r="Q34" s="17"/>
    </row>
    <row r="35" spans="1:19" ht="15" customHeight="1" x14ac:dyDescent="0.2">
      <c r="A35" s="18"/>
      <c r="B35" s="7"/>
      <c r="C35" s="163"/>
      <c r="D35" s="316" t="s">
        <v>133</v>
      </c>
      <c r="E35" s="316"/>
      <c r="F35" s="316"/>
      <c r="G35" s="153">
        <v>135307562</v>
      </c>
      <c r="H35" s="153">
        <v>124587906</v>
      </c>
      <c r="I35" s="90"/>
      <c r="J35" s="90"/>
      <c r="K35" s="44"/>
      <c r="L35" s="159" t="s">
        <v>134</v>
      </c>
      <c r="M35" s="159"/>
      <c r="N35" s="159"/>
      <c r="O35" s="154">
        <f>SUM(O36:O37)</f>
        <v>0</v>
      </c>
      <c r="P35" s="154">
        <f>SUM(P36:P37)</f>
        <v>0</v>
      </c>
      <c r="Q35" s="17"/>
    </row>
    <row r="36" spans="1:19" ht="15" customHeight="1" x14ac:dyDescent="0.2">
      <c r="A36" s="18"/>
      <c r="B36" s="7"/>
      <c r="C36" s="163"/>
      <c r="D36" s="316" t="s">
        <v>135</v>
      </c>
      <c r="E36" s="316"/>
      <c r="F36" s="316"/>
      <c r="G36" s="153">
        <v>0</v>
      </c>
      <c r="H36" s="153">
        <v>0</v>
      </c>
      <c r="I36" s="90"/>
      <c r="J36" s="90"/>
      <c r="K36" s="158"/>
      <c r="L36" s="159" t="s">
        <v>127</v>
      </c>
      <c r="M36" s="159"/>
      <c r="N36" s="159"/>
      <c r="O36" s="154">
        <v>0</v>
      </c>
      <c r="P36" s="154">
        <v>0</v>
      </c>
      <c r="Q36" s="17"/>
    </row>
    <row r="37" spans="1:19" ht="15" customHeight="1" x14ac:dyDescent="0.2">
      <c r="A37" s="18"/>
      <c r="B37" s="7"/>
      <c r="C37" s="163"/>
      <c r="D37" s="316" t="s">
        <v>136</v>
      </c>
      <c r="E37" s="316"/>
      <c r="F37" s="316"/>
      <c r="G37" s="153">
        <v>0</v>
      </c>
      <c r="H37" s="153">
        <v>0</v>
      </c>
      <c r="I37" s="90"/>
      <c r="J37" s="44"/>
      <c r="K37" s="158"/>
      <c r="L37" s="159" t="s">
        <v>128</v>
      </c>
      <c r="M37" s="159"/>
      <c r="N37" s="159"/>
      <c r="O37" s="154">
        <v>0</v>
      </c>
      <c r="P37" s="154">
        <v>0</v>
      </c>
      <c r="Q37" s="17"/>
    </row>
    <row r="38" spans="1:19" ht="15" customHeight="1" x14ac:dyDescent="0.2">
      <c r="A38" s="18"/>
      <c r="B38" s="7"/>
      <c r="C38" s="163"/>
      <c r="D38" s="316" t="s">
        <v>137</v>
      </c>
      <c r="E38" s="316"/>
      <c r="F38" s="316"/>
      <c r="G38" s="153">
        <v>0</v>
      </c>
      <c r="H38" s="153">
        <v>0</v>
      </c>
      <c r="I38" s="90"/>
      <c r="J38" s="90"/>
      <c r="K38" s="158"/>
      <c r="L38" s="317" t="s">
        <v>138</v>
      </c>
      <c r="M38" s="317"/>
      <c r="N38" s="317"/>
      <c r="O38" s="154">
        <v>2077026044</v>
      </c>
      <c r="P38" s="154">
        <v>75493207</v>
      </c>
      <c r="Q38" s="17"/>
    </row>
    <row r="39" spans="1:19" ht="15" customHeight="1" x14ac:dyDescent="0.2">
      <c r="A39" s="18"/>
      <c r="B39" s="7"/>
      <c r="C39" s="163"/>
      <c r="D39" s="316" t="s">
        <v>139</v>
      </c>
      <c r="E39" s="316"/>
      <c r="F39" s="316"/>
      <c r="G39" s="153">
        <v>735000</v>
      </c>
      <c r="H39" s="153">
        <v>600000</v>
      </c>
      <c r="I39" s="90"/>
      <c r="J39" s="90"/>
      <c r="K39" s="156"/>
      <c r="L39" s="92"/>
      <c r="M39" s="92"/>
      <c r="N39" s="92"/>
      <c r="O39" s="92"/>
      <c r="P39" s="92"/>
      <c r="Q39" s="17"/>
    </row>
    <row r="40" spans="1:19" ht="15" customHeight="1" x14ac:dyDescent="0.2">
      <c r="A40" s="18"/>
      <c r="B40" s="7"/>
      <c r="C40" s="163"/>
      <c r="D40" s="316" t="s">
        <v>140</v>
      </c>
      <c r="E40" s="316"/>
      <c r="F40" s="316"/>
      <c r="G40" s="153">
        <v>329377</v>
      </c>
      <c r="H40" s="153">
        <v>347739</v>
      </c>
      <c r="I40" s="90"/>
      <c r="J40" s="90"/>
      <c r="K40" s="318" t="s">
        <v>141</v>
      </c>
      <c r="L40" s="318"/>
      <c r="M40" s="318"/>
      <c r="N40" s="318"/>
      <c r="O40" s="160">
        <f>O28-O34</f>
        <v>-1810563419</v>
      </c>
      <c r="P40" s="164">
        <f>P28-P34</f>
        <v>829171904</v>
      </c>
      <c r="Q40" s="17"/>
    </row>
    <row r="41" spans="1:19" ht="15" customHeight="1" x14ac:dyDescent="0.2">
      <c r="A41" s="18"/>
      <c r="B41" s="7"/>
      <c r="C41" s="82"/>
      <c r="D41" s="7"/>
      <c r="E41" s="82"/>
      <c r="F41" s="82"/>
      <c r="G41" s="32"/>
      <c r="H41" s="32"/>
      <c r="I41" s="90"/>
      <c r="J41" s="90"/>
      <c r="K41" s="92"/>
      <c r="L41" s="92"/>
      <c r="M41" s="92"/>
      <c r="N41" s="92"/>
      <c r="O41" s="92"/>
      <c r="P41" s="92"/>
      <c r="Q41" s="17"/>
    </row>
    <row r="42" spans="1:19" ht="15" customHeight="1" x14ac:dyDescent="0.2">
      <c r="A42" s="18"/>
      <c r="B42" s="7"/>
      <c r="C42" s="163"/>
      <c r="D42" s="316" t="s">
        <v>142</v>
      </c>
      <c r="E42" s="316"/>
      <c r="F42" s="316"/>
      <c r="G42" s="153">
        <v>0</v>
      </c>
      <c r="H42" s="153">
        <v>0</v>
      </c>
      <c r="I42" s="90"/>
      <c r="J42" s="90"/>
      <c r="K42" s="92"/>
      <c r="L42" s="92"/>
      <c r="M42" s="92"/>
      <c r="N42" s="92"/>
      <c r="O42" s="92"/>
      <c r="P42" s="92"/>
      <c r="Q42" s="17"/>
    </row>
    <row r="43" spans="1:19" ht="15" customHeight="1" x14ac:dyDescent="0.2">
      <c r="A43" s="18"/>
      <c r="B43" s="7"/>
      <c r="C43" s="163"/>
      <c r="D43" s="316" t="s">
        <v>92</v>
      </c>
      <c r="E43" s="316"/>
      <c r="F43" s="316"/>
      <c r="G43" s="153">
        <v>0</v>
      </c>
      <c r="H43" s="153">
        <v>0</v>
      </c>
      <c r="I43" s="90"/>
      <c r="J43" s="313" t="s">
        <v>143</v>
      </c>
      <c r="K43" s="313"/>
      <c r="L43" s="313"/>
      <c r="M43" s="313"/>
      <c r="N43" s="313"/>
      <c r="O43" s="165">
        <f>G48+O23+O40</f>
        <v>-471044432</v>
      </c>
      <c r="P43" s="166">
        <f>H48+P23+P40</f>
        <v>116037049</v>
      </c>
      <c r="Q43" s="17"/>
    </row>
    <row r="44" spans="1:19" ht="15" customHeight="1" x14ac:dyDescent="0.2">
      <c r="A44" s="18"/>
      <c r="B44" s="7"/>
      <c r="C44" s="163"/>
      <c r="D44" s="316" t="s">
        <v>144</v>
      </c>
      <c r="E44" s="316"/>
      <c r="F44" s="316"/>
      <c r="G44" s="153">
        <v>3866667</v>
      </c>
      <c r="H44" s="153">
        <v>3637004</v>
      </c>
      <c r="I44" s="90"/>
      <c r="J44" s="92"/>
      <c r="K44" s="92"/>
      <c r="L44" s="92"/>
      <c r="M44" s="92"/>
      <c r="N44" s="92"/>
      <c r="O44" s="92"/>
      <c r="P44" s="92"/>
      <c r="Q44" s="17"/>
    </row>
    <row r="45" spans="1:19" ht="15" customHeight="1" x14ac:dyDescent="0.2">
      <c r="A45" s="18"/>
      <c r="B45" s="7"/>
      <c r="C45" s="150"/>
      <c r="D45" s="150"/>
      <c r="E45" s="150"/>
      <c r="F45" s="150"/>
      <c r="G45" s="32"/>
      <c r="H45" s="32"/>
      <c r="I45" s="90"/>
      <c r="J45" s="92"/>
      <c r="K45" s="92"/>
      <c r="L45" s="92"/>
      <c r="M45" s="92"/>
      <c r="N45" s="92"/>
      <c r="O45" s="92"/>
      <c r="P45" s="92"/>
      <c r="Q45" s="17"/>
    </row>
    <row r="46" spans="1:19" ht="15" customHeight="1" x14ac:dyDescent="0.2">
      <c r="A46" s="18"/>
      <c r="B46" s="7"/>
      <c r="C46" s="163"/>
      <c r="D46" s="316" t="s">
        <v>145</v>
      </c>
      <c r="E46" s="316"/>
      <c r="F46" s="316"/>
      <c r="G46" s="153">
        <v>189426870</v>
      </c>
      <c r="H46" s="153">
        <v>284132835</v>
      </c>
      <c r="I46" s="90"/>
      <c r="J46" s="92"/>
      <c r="K46" s="92"/>
      <c r="L46" s="92"/>
      <c r="M46" s="92"/>
      <c r="N46" s="92"/>
      <c r="O46" s="92"/>
      <c r="P46" s="92"/>
      <c r="Q46" s="17"/>
    </row>
    <row r="47" spans="1:19" x14ac:dyDescent="0.2">
      <c r="A47" s="18"/>
      <c r="B47" s="7"/>
      <c r="C47" s="82"/>
      <c r="D47" s="7"/>
      <c r="E47" s="82"/>
      <c r="F47" s="82"/>
      <c r="G47" s="32"/>
      <c r="H47" s="32"/>
      <c r="I47" s="90"/>
      <c r="J47" s="313" t="s">
        <v>146</v>
      </c>
      <c r="K47" s="313"/>
      <c r="L47" s="313"/>
      <c r="M47" s="313"/>
      <c r="N47" s="313"/>
      <c r="O47" s="167">
        <f>+P48</f>
        <v>745083861</v>
      </c>
      <c r="P47" s="167">
        <v>629046812</v>
      </c>
      <c r="Q47" s="17"/>
    </row>
    <row r="48" spans="1:19" s="173" customFormat="1" x14ac:dyDescent="0.2">
      <c r="A48" s="168"/>
      <c r="B48" s="169"/>
      <c r="C48" s="312" t="s">
        <v>147</v>
      </c>
      <c r="D48" s="312"/>
      <c r="E48" s="312"/>
      <c r="F48" s="312"/>
      <c r="G48" s="170">
        <f>G14-G27</f>
        <v>985616153</v>
      </c>
      <c r="H48" s="170">
        <f>H14-H27</f>
        <v>1291645607</v>
      </c>
      <c r="I48" s="171"/>
      <c r="J48" s="313" t="s">
        <v>148</v>
      </c>
      <c r="K48" s="313"/>
      <c r="L48" s="313"/>
      <c r="M48" s="313"/>
      <c r="N48" s="313"/>
      <c r="O48" s="167">
        <f>+O47+O43</f>
        <v>274039429</v>
      </c>
      <c r="P48" s="167">
        <f>+P47+P43</f>
        <v>745083861</v>
      </c>
      <c r="Q48" s="172"/>
      <c r="S48" s="174" t="s">
        <v>76</v>
      </c>
    </row>
    <row r="49" spans="1:17" s="173" customFormat="1" x14ac:dyDescent="0.2">
      <c r="A49" s="168"/>
      <c r="B49" s="169"/>
      <c r="C49" s="163"/>
      <c r="D49" s="163"/>
      <c r="E49" s="163"/>
      <c r="F49" s="163"/>
      <c r="G49" s="175"/>
      <c r="H49" s="175"/>
      <c r="I49" s="169"/>
      <c r="O49" s="176">
        <f>+ESF!D18-EFE!O48</f>
        <v>0</v>
      </c>
      <c r="P49" s="177"/>
      <c r="Q49" s="172"/>
    </row>
    <row r="50" spans="1:17" ht="14.25" customHeight="1" x14ac:dyDescent="0.2">
      <c r="A50" s="47"/>
      <c r="B50" s="48"/>
      <c r="C50" s="178"/>
      <c r="D50" s="178"/>
      <c r="E50" s="178"/>
      <c r="F50" s="178"/>
      <c r="G50" s="179"/>
      <c r="H50" s="179"/>
      <c r="I50" s="48"/>
      <c r="J50" s="54"/>
      <c r="K50" s="54"/>
      <c r="L50" s="54"/>
      <c r="M50" s="54"/>
      <c r="N50" s="54"/>
      <c r="O50" s="54"/>
      <c r="P50" s="180"/>
      <c r="Q50" s="50"/>
    </row>
    <row r="51" spans="1:17" ht="14.25" customHeight="1" x14ac:dyDescent="0.2">
      <c r="A51" s="7"/>
      <c r="I51" s="7"/>
      <c r="J51" s="7"/>
      <c r="K51" s="150"/>
      <c r="L51" s="150"/>
      <c r="M51" s="150"/>
      <c r="N51" s="150"/>
      <c r="O51" s="156"/>
      <c r="P51" s="156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44"/>
      <c r="Q52" s="6"/>
    </row>
    <row r="53" spans="1:17" ht="15" customHeight="1" x14ac:dyDescent="0.25">
      <c r="A53" s="6"/>
      <c r="B53" s="20"/>
      <c r="C53" s="20"/>
      <c r="D53" s="20"/>
      <c r="E53" s="20"/>
      <c r="F53" s="20"/>
      <c r="G53" s="20"/>
      <c r="H53" s="20"/>
      <c r="I53" s="20"/>
      <c r="J53" s="20"/>
      <c r="K53" s="6"/>
      <c r="L53" s="6"/>
      <c r="M53" s="6"/>
      <c r="N53" s="6"/>
      <c r="O53" s="119" t="str">
        <f>IF(O47=ESF!E18," ","ERROR SALDO FINAL 2015")</f>
        <v xml:space="preserve"> </v>
      </c>
      <c r="P53" s="144"/>
      <c r="Q53" s="6"/>
    </row>
    <row r="54" spans="1:17" ht="22.5" customHeight="1" x14ac:dyDescent="0.25">
      <c r="A54" s="6"/>
      <c r="B54" s="20"/>
      <c r="C54" s="51"/>
      <c r="D54" s="52"/>
      <c r="E54" s="52"/>
      <c r="F54" s="6"/>
      <c r="G54" s="53"/>
      <c r="H54" s="51"/>
      <c r="I54" s="52"/>
      <c r="J54" s="52"/>
      <c r="K54" s="6"/>
      <c r="L54" s="6"/>
      <c r="M54" s="6"/>
      <c r="N54" s="6"/>
      <c r="O54" s="181"/>
      <c r="P54" s="144"/>
      <c r="Q54" s="6"/>
    </row>
    <row r="55" spans="1:17" ht="29.25" customHeight="1" x14ac:dyDescent="0.2">
      <c r="A55" s="6"/>
      <c r="B55" s="20"/>
      <c r="C55" s="51"/>
      <c r="D55" s="314"/>
      <c r="E55" s="314"/>
      <c r="F55" s="314"/>
      <c r="G55" s="314"/>
      <c r="H55" s="51"/>
      <c r="I55" s="52"/>
      <c r="J55" s="52"/>
      <c r="K55" s="6"/>
      <c r="L55" s="315"/>
      <c r="M55" s="315"/>
      <c r="N55" s="315"/>
      <c r="O55" s="315"/>
      <c r="P55" s="144"/>
      <c r="Q55" s="6"/>
    </row>
    <row r="56" spans="1:17" ht="14.1" customHeight="1" x14ac:dyDescent="0.2">
      <c r="A56" s="59"/>
      <c r="B56" s="283" t="s">
        <v>66</v>
      </c>
      <c r="C56" s="283"/>
      <c r="D56" s="283"/>
      <c r="E56" s="283"/>
      <c r="F56" s="283"/>
      <c r="G56" s="283"/>
      <c r="H56" s="59"/>
      <c r="I56" s="59"/>
      <c r="J56" s="59"/>
      <c r="K56" s="59"/>
      <c r="L56" s="283" t="s">
        <v>67</v>
      </c>
      <c r="M56" s="283"/>
      <c r="N56" s="283"/>
      <c r="O56" s="283"/>
      <c r="P56" s="59"/>
      <c r="Q56" s="59"/>
    </row>
    <row r="57" spans="1:17" ht="14.1" customHeight="1" x14ac:dyDescent="0.2">
      <c r="A57" s="6"/>
      <c r="B57" s="311" t="s">
        <v>68</v>
      </c>
      <c r="C57" s="311"/>
      <c r="D57" s="311"/>
      <c r="E57" s="311"/>
      <c r="F57" s="311"/>
      <c r="G57" s="311"/>
      <c r="H57" s="60"/>
      <c r="I57" s="60"/>
      <c r="J57" s="60"/>
      <c r="K57" s="60"/>
      <c r="L57" s="311" t="s">
        <v>69</v>
      </c>
      <c r="M57" s="311"/>
      <c r="N57" s="311"/>
      <c r="O57" s="311"/>
      <c r="P57" s="60"/>
      <c r="Q57" s="60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5"/>
      <c r="E1" s="335"/>
      <c r="F1" s="335"/>
      <c r="G1" s="336"/>
      <c r="H1" s="336"/>
      <c r="I1" s="336"/>
      <c r="J1" s="183"/>
      <c r="K1" s="336"/>
      <c r="L1" s="336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90"/>
      <c r="E3" s="290"/>
      <c r="F3" s="290"/>
      <c r="G3" s="290"/>
      <c r="H3" s="290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8" t="s">
        <v>149</v>
      </c>
      <c r="E4" s="288"/>
      <c r="F4" s="288"/>
      <c r="G4" s="288"/>
      <c r="H4" s="288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8" t="s">
        <v>71</v>
      </c>
      <c r="E5" s="288"/>
      <c r="F5" s="288"/>
      <c r="G5" s="288"/>
      <c r="H5" s="288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8" t="s">
        <v>2</v>
      </c>
      <c r="E6" s="288"/>
      <c r="F6" s="288"/>
      <c r="G6" s="288"/>
      <c r="H6" s="288"/>
      <c r="I6" s="9"/>
      <c r="J6" s="9"/>
      <c r="K6" s="13"/>
      <c r="L6" s="13"/>
      <c r="M6" s="6"/>
      <c r="N6" s="6"/>
    </row>
    <row r="7" spans="2:14" x14ac:dyDescent="0.25">
      <c r="B7" s="108"/>
      <c r="C7" s="184"/>
      <c r="D7" s="329" t="s">
        <v>150</v>
      </c>
      <c r="E7" s="329"/>
      <c r="F7" s="329"/>
      <c r="G7" s="329"/>
      <c r="H7" s="329"/>
      <c r="I7" s="185"/>
      <c r="J7" s="186"/>
      <c r="K7" s="186"/>
      <c r="L7" s="186"/>
      <c r="M7" s="186"/>
      <c r="N7" s="186"/>
    </row>
    <row r="8" spans="2:14" ht="9.75" customHeight="1" x14ac:dyDescent="0.25">
      <c r="B8" s="289"/>
      <c r="C8" s="289"/>
      <c r="D8" s="289"/>
      <c r="E8" s="289"/>
      <c r="F8" s="289"/>
      <c r="G8" s="289"/>
      <c r="H8" s="289"/>
      <c r="I8" s="289"/>
      <c r="J8" s="289"/>
      <c r="K8" s="6"/>
      <c r="L8" s="6"/>
      <c r="M8" s="6"/>
      <c r="N8" s="6"/>
    </row>
    <row r="9" spans="2:14" ht="8.25" customHeight="1" x14ac:dyDescent="0.25">
      <c r="B9" s="330"/>
      <c r="C9" s="289"/>
      <c r="D9" s="289"/>
      <c r="E9" s="289"/>
      <c r="F9" s="289"/>
      <c r="G9" s="289"/>
      <c r="H9" s="289"/>
      <c r="I9" s="289"/>
      <c r="J9" s="289"/>
      <c r="K9" s="6"/>
      <c r="L9" s="6"/>
      <c r="M9" s="6"/>
      <c r="N9" s="6"/>
    </row>
    <row r="10" spans="2:14" x14ac:dyDescent="0.25">
      <c r="B10" s="271"/>
      <c r="C10" s="331" t="s">
        <v>72</v>
      </c>
      <c r="D10" s="331"/>
      <c r="E10" s="333" t="s">
        <v>151</v>
      </c>
      <c r="F10" s="333" t="s">
        <v>152</v>
      </c>
      <c r="G10" s="331" t="s">
        <v>153</v>
      </c>
      <c r="H10" s="331" t="s">
        <v>154</v>
      </c>
      <c r="I10" s="331" t="s">
        <v>155</v>
      </c>
      <c r="J10" s="272"/>
      <c r="K10" s="187"/>
      <c r="L10" s="187"/>
      <c r="M10" s="187"/>
      <c r="N10" s="187"/>
    </row>
    <row r="11" spans="2:14" x14ac:dyDescent="0.25">
      <c r="B11" s="273"/>
      <c r="C11" s="332"/>
      <c r="D11" s="332"/>
      <c r="E11" s="334"/>
      <c r="F11" s="334"/>
      <c r="G11" s="332"/>
      <c r="H11" s="332"/>
      <c r="I11" s="332"/>
      <c r="J11" s="274"/>
      <c r="K11" s="187"/>
      <c r="L11" s="187"/>
      <c r="M11" s="187"/>
      <c r="N11" s="187"/>
    </row>
    <row r="12" spans="2:14" ht="6" customHeight="1" x14ac:dyDescent="0.25">
      <c r="B12" s="324"/>
      <c r="C12" s="289"/>
      <c r="D12" s="289"/>
      <c r="E12" s="289"/>
      <c r="F12" s="289"/>
      <c r="G12" s="289"/>
      <c r="H12" s="289"/>
      <c r="I12" s="289"/>
      <c r="J12" s="325"/>
      <c r="K12" s="6"/>
      <c r="L12" s="6"/>
      <c r="M12" s="6"/>
      <c r="N12" s="6"/>
    </row>
    <row r="13" spans="2:14" ht="10.5" customHeight="1" x14ac:dyDescent="0.25">
      <c r="B13" s="326"/>
      <c r="C13" s="327"/>
      <c r="D13" s="327"/>
      <c r="E13" s="327"/>
      <c r="F13" s="327"/>
      <c r="G13" s="327"/>
      <c r="H13" s="327"/>
      <c r="I13" s="327"/>
      <c r="J13" s="328"/>
      <c r="K13" s="13"/>
      <c r="L13" s="13"/>
      <c r="M13" s="6"/>
      <c r="N13" s="6"/>
    </row>
    <row r="14" spans="2:14" x14ac:dyDescent="0.25">
      <c r="B14" s="188"/>
      <c r="C14" s="321" t="s">
        <v>6</v>
      </c>
      <c r="D14" s="321"/>
      <c r="E14" s="189"/>
      <c r="F14" s="189"/>
      <c r="G14" s="189"/>
      <c r="H14" s="189"/>
      <c r="I14" s="189"/>
      <c r="J14" s="190"/>
      <c r="K14" s="13"/>
      <c r="L14" s="13"/>
      <c r="M14" s="6"/>
      <c r="N14" s="6"/>
    </row>
    <row r="15" spans="2:14" x14ac:dyDescent="0.25">
      <c r="B15" s="33"/>
      <c r="C15" s="191"/>
      <c r="D15" s="191"/>
      <c r="E15" s="189"/>
      <c r="F15" s="189"/>
      <c r="G15" s="189"/>
      <c r="H15" s="189"/>
      <c r="I15" s="189"/>
      <c r="J15" s="190"/>
      <c r="K15" s="13"/>
      <c r="L15" s="13"/>
      <c r="M15" s="6"/>
      <c r="N15" s="6"/>
    </row>
    <row r="16" spans="2:14" x14ac:dyDescent="0.25">
      <c r="B16" s="192"/>
      <c r="C16" s="286" t="s">
        <v>8</v>
      </c>
      <c r="D16" s="286"/>
      <c r="E16" s="193">
        <f>SUM(E18:E24)</f>
        <v>1656275578</v>
      </c>
      <c r="F16" s="193">
        <f>SUM(F18:F24)</f>
        <v>40055472362.010002</v>
      </c>
      <c r="G16" s="193">
        <f>SUM(G18:G24)</f>
        <v>40756926323</v>
      </c>
      <c r="H16" s="193">
        <f>SUM(H18:H24)</f>
        <v>954821617.00999999</v>
      </c>
      <c r="I16" s="194">
        <f>SUM(I18:I24)</f>
        <v>-701453960.99000001</v>
      </c>
      <c r="J16" s="195"/>
      <c r="K16" s="13"/>
      <c r="L16" s="13"/>
      <c r="M16" s="6"/>
      <c r="N16" s="6"/>
    </row>
    <row r="17" spans="2:16" x14ac:dyDescent="0.25">
      <c r="B17" s="18"/>
      <c r="C17" s="7"/>
      <c r="D17" s="7"/>
      <c r="E17" s="90"/>
      <c r="F17" s="90"/>
      <c r="G17" s="90"/>
      <c r="H17" s="90"/>
      <c r="I17" s="90"/>
      <c r="J17" s="196"/>
      <c r="K17" s="13"/>
      <c r="L17" s="13"/>
      <c r="M17" s="6"/>
      <c r="N17" s="6"/>
      <c r="O17" s="6"/>
    </row>
    <row r="18" spans="2:16" x14ac:dyDescent="0.25">
      <c r="B18" s="197"/>
      <c r="C18" s="320" t="s">
        <v>10</v>
      </c>
      <c r="D18" s="320"/>
      <c r="E18" s="153">
        <v>745083861</v>
      </c>
      <c r="F18" s="153">
        <v>29818250621</v>
      </c>
      <c r="G18" s="153">
        <v>30289295053</v>
      </c>
      <c r="H18" s="32">
        <f t="shared" ref="H18:H24" si="0">E18+F18-G18</f>
        <v>274039429</v>
      </c>
      <c r="I18" s="198">
        <f t="shared" ref="I18:I24" si="1">H18-E18</f>
        <v>-471044432</v>
      </c>
      <c r="J18" s="196"/>
      <c r="K18" s="13"/>
      <c r="L18" s="13"/>
      <c r="M18" s="6"/>
      <c r="N18" s="6"/>
      <c r="O18" s="6"/>
    </row>
    <row r="19" spans="2:16" x14ac:dyDescent="0.25">
      <c r="B19" s="197"/>
      <c r="C19" s="320" t="s">
        <v>12</v>
      </c>
      <c r="D19" s="320"/>
      <c r="E19" s="153">
        <v>860780901</v>
      </c>
      <c r="F19" s="153">
        <v>10237221741</v>
      </c>
      <c r="G19" s="153">
        <v>10455688571</v>
      </c>
      <c r="H19" s="32">
        <f t="shared" si="0"/>
        <v>642314071</v>
      </c>
      <c r="I19" s="199">
        <f t="shared" si="1"/>
        <v>-218466830</v>
      </c>
      <c r="J19" s="196"/>
      <c r="K19" s="13"/>
      <c r="L19" s="13"/>
      <c r="M19" s="6"/>
      <c r="N19" s="6"/>
      <c r="O19" s="6"/>
    </row>
    <row r="20" spans="2:16" x14ac:dyDescent="0.25">
      <c r="B20" s="197"/>
      <c r="C20" s="320" t="s">
        <v>14</v>
      </c>
      <c r="D20" s="320"/>
      <c r="E20" s="153">
        <v>41866723</v>
      </c>
      <c r="F20" s="153">
        <v>0.01</v>
      </c>
      <c r="G20" s="153">
        <v>11942699</v>
      </c>
      <c r="H20" s="32">
        <f t="shared" si="0"/>
        <v>29924024.009999998</v>
      </c>
      <c r="I20" s="199">
        <f t="shared" si="1"/>
        <v>-11942698.990000002</v>
      </c>
      <c r="J20" s="196"/>
      <c r="K20" s="13"/>
      <c r="L20" s="13"/>
      <c r="M20" s="6"/>
      <c r="N20" s="6"/>
      <c r="O20" s="6"/>
      <c r="P20">
        <v>107254326</v>
      </c>
    </row>
    <row r="21" spans="2:16" x14ac:dyDescent="0.25">
      <c r="B21" s="18"/>
      <c r="C21" s="320" t="s">
        <v>16</v>
      </c>
      <c r="D21" s="320"/>
      <c r="E21" s="153"/>
      <c r="F21" s="153"/>
      <c r="G21" s="153"/>
      <c r="H21" s="32">
        <f t="shared" si="0"/>
        <v>0</v>
      </c>
      <c r="I21" s="32">
        <f t="shared" si="1"/>
        <v>0</v>
      </c>
      <c r="J21" s="196"/>
      <c r="K21" s="13"/>
      <c r="L21" s="13"/>
      <c r="M21" s="6"/>
      <c r="N21" s="6"/>
      <c r="O21" s="6" t="s">
        <v>76</v>
      </c>
      <c r="P21">
        <v>147231135</v>
      </c>
    </row>
    <row r="22" spans="2:16" x14ac:dyDescent="0.25">
      <c r="B22" s="18"/>
      <c r="C22" s="320" t="s">
        <v>18</v>
      </c>
      <c r="D22" s="320"/>
      <c r="E22" s="153">
        <v>8544093</v>
      </c>
      <c r="F22" s="153">
        <v>0</v>
      </c>
      <c r="G22" s="153">
        <v>0</v>
      </c>
      <c r="H22" s="32">
        <f t="shared" si="0"/>
        <v>8544093</v>
      </c>
      <c r="I22" s="200">
        <f t="shared" si="1"/>
        <v>0</v>
      </c>
      <c r="J22" s="196"/>
      <c r="K22" s="13"/>
      <c r="L22" s="13"/>
      <c r="M22" s="6"/>
      <c r="N22" s="6"/>
      <c r="O22" s="6"/>
      <c r="P22">
        <v>183752220</v>
      </c>
    </row>
    <row r="23" spans="2:16" x14ac:dyDescent="0.25">
      <c r="B23" s="197"/>
      <c r="C23" s="320" t="s">
        <v>20</v>
      </c>
      <c r="D23" s="320"/>
      <c r="E23" s="153"/>
      <c r="F23" s="153"/>
      <c r="G23" s="153"/>
      <c r="H23" s="32">
        <f t="shared" si="0"/>
        <v>0</v>
      </c>
      <c r="I23" s="32">
        <f t="shared" si="1"/>
        <v>0</v>
      </c>
      <c r="J23" s="196"/>
      <c r="K23" s="13"/>
      <c r="L23" s="13"/>
      <c r="M23" s="6" t="s">
        <v>76</v>
      </c>
      <c r="N23" s="6"/>
      <c r="O23" s="6"/>
    </row>
    <row r="24" spans="2:16" x14ac:dyDescent="0.25">
      <c r="B24" s="18"/>
      <c r="C24" s="320" t="s">
        <v>22</v>
      </c>
      <c r="D24" s="320"/>
      <c r="E24" s="153"/>
      <c r="F24" s="153"/>
      <c r="G24" s="153"/>
      <c r="H24" s="32">
        <f t="shared" si="0"/>
        <v>0</v>
      </c>
      <c r="I24" s="32">
        <f t="shared" si="1"/>
        <v>0</v>
      </c>
      <c r="J24" s="196"/>
    </row>
    <row r="25" spans="2:16" x14ac:dyDescent="0.25">
      <c r="B25" s="197"/>
      <c r="C25" s="161"/>
      <c r="D25" s="161"/>
      <c r="E25" s="201"/>
      <c r="F25" s="201"/>
      <c r="G25" s="201"/>
      <c r="H25" s="201"/>
      <c r="I25" s="201"/>
      <c r="J25" s="196"/>
    </row>
    <row r="26" spans="2:16" x14ac:dyDescent="0.25">
      <c r="B26" s="202"/>
      <c r="C26" s="286" t="s">
        <v>27</v>
      </c>
      <c r="D26" s="286"/>
      <c r="E26" s="193">
        <f>E28+E29+E30+E31+E32-E33+E34-E35-E36</f>
        <v>35872360966</v>
      </c>
      <c r="F26" s="193">
        <f>F28+F29+F30+F31+F32-F33+F34-F35+F36</f>
        <v>2113762660</v>
      </c>
      <c r="G26" s="193">
        <f>G28+G29+G30+G31+G32-G33+G34-G35+G36</f>
        <v>2237255965</v>
      </c>
      <c r="H26" s="193">
        <f>H28+H29+H30+H31+H32-H33+H34-H35+H36</f>
        <v>35748867661</v>
      </c>
      <c r="I26" s="194">
        <f>I28+I29+I30+I31+I32-I33+I34-I35+I36</f>
        <v>-123493305</v>
      </c>
      <c r="J26" s="195"/>
    </row>
    <row r="27" spans="2:16" x14ac:dyDescent="0.25">
      <c r="B27" s="197"/>
      <c r="C27" s="7"/>
      <c r="D27" s="161"/>
      <c r="E27" s="90"/>
      <c r="F27" s="90"/>
      <c r="G27" s="90"/>
      <c r="H27" s="90"/>
      <c r="I27" s="90"/>
      <c r="J27" s="196"/>
    </row>
    <row r="28" spans="2:16" x14ac:dyDescent="0.25">
      <c r="B28" s="197"/>
      <c r="C28" s="320" t="s">
        <v>29</v>
      </c>
      <c r="D28" s="320"/>
      <c r="E28" s="153">
        <v>18321930</v>
      </c>
      <c r="F28" s="153">
        <v>847783470</v>
      </c>
      <c r="G28" s="153">
        <v>789865747</v>
      </c>
      <c r="H28" s="32">
        <f t="shared" ref="H28:H36" si="2">E28+F28-G28</f>
        <v>76239653</v>
      </c>
      <c r="I28" s="32">
        <f t="shared" ref="I28:I36" si="3">H28-E28</f>
        <v>57917723</v>
      </c>
      <c r="J28" s="196"/>
    </row>
    <row r="29" spans="2:16" x14ac:dyDescent="0.25">
      <c r="B29" s="18"/>
      <c r="C29" s="320" t="s">
        <v>31</v>
      </c>
      <c r="D29" s="320"/>
      <c r="E29" s="153">
        <v>10445779</v>
      </c>
      <c r="F29" s="153">
        <v>194090</v>
      </c>
      <c r="G29" s="153">
        <v>30060</v>
      </c>
      <c r="H29" s="32">
        <f t="shared" si="2"/>
        <v>10609809</v>
      </c>
      <c r="I29" s="200">
        <f t="shared" si="3"/>
        <v>164030</v>
      </c>
      <c r="J29" s="196"/>
    </row>
    <row r="30" spans="2:16" x14ac:dyDescent="0.25">
      <c r="B30" s="18"/>
      <c r="C30" s="320" t="s">
        <v>33</v>
      </c>
      <c r="D30" s="320"/>
      <c r="E30" s="153">
        <v>34110791292</v>
      </c>
      <c r="F30" s="153">
        <v>877517797</v>
      </c>
      <c r="G30" s="153">
        <v>1436651366</v>
      </c>
      <c r="H30" s="32">
        <f t="shared" si="2"/>
        <v>33551657723</v>
      </c>
      <c r="I30" s="198">
        <f t="shared" si="3"/>
        <v>-559133569</v>
      </c>
      <c r="J30" s="196"/>
    </row>
    <row r="31" spans="2:16" x14ac:dyDescent="0.25">
      <c r="B31" s="18"/>
      <c r="C31" s="320" t="s">
        <v>156</v>
      </c>
      <c r="D31" s="320"/>
      <c r="E31" s="153">
        <v>1716472357</v>
      </c>
      <c r="F31" s="153">
        <v>386276619</v>
      </c>
      <c r="G31" s="153">
        <v>9754792</v>
      </c>
      <c r="H31" s="32">
        <f t="shared" si="2"/>
        <v>2092994184</v>
      </c>
      <c r="I31" s="32">
        <f t="shared" si="3"/>
        <v>376521827</v>
      </c>
      <c r="J31" s="196"/>
    </row>
    <row r="32" spans="2:16" x14ac:dyDescent="0.25">
      <c r="B32" s="18"/>
      <c r="C32" s="320" t="s">
        <v>37</v>
      </c>
      <c r="D32" s="320"/>
      <c r="E32" s="153">
        <v>16329608</v>
      </c>
      <c r="F32" s="153">
        <v>1990684</v>
      </c>
      <c r="G32" s="153">
        <v>954000</v>
      </c>
      <c r="H32" s="32">
        <f t="shared" si="2"/>
        <v>17366292</v>
      </c>
      <c r="I32" s="32">
        <f t="shared" si="3"/>
        <v>1036684</v>
      </c>
      <c r="J32" s="196"/>
      <c r="P32">
        <v>487061009</v>
      </c>
    </row>
    <row r="33" spans="1:18" x14ac:dyDescent="0.25">
      <c r="B33" s="18"/>
      <c r="C33" s="320" t="s">
        <v>39</v>
      </c>
      <c r="D33" s="320"/>
      <c r="E33" s="153"/>
      <c r="F33" s="153"/>
      <c r="G33" s="153"/>
      <c r="H33" s="32">
        <f t="shared" si="2"/>
        <v>0</v>
      </c>
      <c r="I33" s="32">
        <f t="shared" si="3"/>
        <v>0</v>
      </c>
      <c r="J33" s="196"/>
    </row>
    <row r="34" spans="1:18" x14ac:dyDescent="0.25">
      <c r="B34" s="18"/>
      <c r="C34" s="320" t="s">
        <v>41</v>
      </c>
      <c r="D34" s="320"/>
      <c r="E34" s="153"/>
      <c r="F34" s="153"/>
      <c r="G34" s="153"/>
      <c r="H34" s="32">
        <f t="shared" si="2"/>
        <v>0</v>
      </c>
      <c r="I34" s="32">
        <f t="shared" si="3"/>
        <v>0</v>
      </c>
      <c r="J34" s="196"/>
    </row>
    <row r="35" spans="1:18" x14ac:dyDescent="0.25">
      <c r="B35" s="18"/>
      <c r="C35" s="320" t="s">
        <v>42</v>
      </c>
      <c r="D35" s="320"/>
      <c r="E35" s="203"/>
      <c r="F35" s="153"/>
      <c r="G35" s="153"/>
      <c r="H35" s="204">
        <f t="shared" si="2"/>
        <v>0</v>
      </c>
      <c r="I35" s="204">
        <f t="shared" si="3"/>
        <v>0</v>
      </c>
      <c r="J35" s="196"/>
    </row>
    <row r="36" spans="1:18" x14ac:dyDescent="0.25">
      <c r="B36" s="197"/>
      <c r="C36" s="320" t="s">
        <v>44</v>
      </c>
      <c r="D36" s="320"/>
      <c r="E36" s="153"/>
      <c r="F36" s="153"/>
      <c r="G36" s="153"/>
      <c r="H36" s="32">
        <f t="shared" si="2"/>
        <v>0</v>
      </c>
      <c r="I36" s="32">
        <f t="shared" si="3"/>
        <v>0</v>
      </c>
      <c r="J36" s="196"/>
      <c r="P36">
        <v>8045382</v>
      </c>
    </row>
    <row r="37" spans="1:18" x14ac:dyDescent="0.25">
      <c r="B37" s="18"/>
      <c r="C37" s="161"/>
      <c r="D37" s="161"/>
      <c r="E37" s="201"/>
      <c r="F37" s="90"/>
      <c r="G37" s="90"/>
      <c r="H37" s="90"/>
      <c r="I37" s="90"/>
      <c r="J37" s="196"/>
    </row>
    <row r="38" spans="1:18" x14ac:dyDescent="0.25">
      <c r="B38" s="33"/>
      <c r="C38" s="321" t="s">
        <v>157</v>
      </c>
      <c r="D38" s="321"/>
      <c r="E38" s="193">
        <f>E16+E26</f>
        <v>37528636544</v>
      </c>
      <c r="F38" s="193">
        <f>F16+F26</f>
        <v>42169235022.010002</v>
      </c>
      <c r="G38" s="193">
        <f>G16+G26</f>
        <v>42994182288</v>
      </c>
      <c r="H38" s="193">
        <f>H16+H26</f>
        <v>36703689278.010002</v>
      </c>
      <c r="I38" s="194">
        <f>I16+I26</f>
        <v>-824947265.99000001</v>
      </c>
      <c r="J38" s="190"/>
      <c r="P38">
        <v>528624252</v>
      </c>
    </row>
    <row r="39" spans="1:18" x14ac:dyDescent="0.25">
      <c r="B39" s="47"/>
      <c r="C39" s="48"/>
      <c r="D39" s="48"/>
      <c r="E39" s="48"/>
      <c r="F39" s="48"/>
      <c r="G39" s="48"/>
      <c r="H39" s="48"/>
      <c r="I39" s="48"/>
      <c r="J39" s="205"/>
    </row>
    <row r="40" spans="1:18" x14ac:dyDescent="0.25">
      <c r="B40" s="206"/>
      <c r="C40" s="207"/>
      <c r="D40" s="208"/>
      <c r="E40" s="209"/>
      <c r="F40" s="209"/>
      <c r="G40" s="209"/>
      <c r="H40" s="210"/>
      <c r="I40" s="206"/>
      <c r="J40" s="206"/>
    </row>
    <row r="41" spans="1:18" x14ac:dyDescent="0.25">
      <c r="B41" s="6"/>
      <c r="C41" s="322" t="s">
        <v>65</v>
      </c>
      <c r="D41" s="322"/>
      <c r="E41" s="322"/>
      <c r="F41" s="322"/>
      <c r="G41" s="322"/>
      <c r="H41" s="322"/>
      <c r="I41" s="322"/>
      <c r="J41" s="20"/>
      <c r="K41" s="20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0"/>
      <c r="D42" s="51"/>
      <c r="E42" s="52"/>
      <c r="F42" s="52"/>
      <c r="G42" s="6"/>
      <c r="H42" s="53"/>
      <c r="I42" s="51"/>
      <c r="J42" s="52"/>
      <c r="K42" s="52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3"/>
      <c r="D43" s="323"/>
      <c r="E43" s="52"/>
      <c r="F43" s="59"/>
      <c r="G43" s="211"/>
      <c r="H43" s="211"/>
      <c r="I43" s="59"/>
      <c r="J43" s="52"/>
      <c r="K43" s="52"/>
      <c r="L43" s="6"/>
      <c r="M43" s="6"/>
      <c r="N43" s="6"/>
      <c r="O43" s="6"/>
      <c r="P43" s="6"/>
      <c r="Q43" s="6"/>
      <c r="R43" s="6"/>
    </row>
    <row r="44" spans="1:18" x14ac:dyDescent="0.25">
      <c r="A44" s="59"/>
      <c r="B44" s="283" t="s">
        <v>66</v>
      </c>
      <c r="C44" s="283"/>
      <c r="D44" s="283"/>
      <c r="E44" s="59"/>
      <c r="F44" s="59"/>
      <c r="G44" s="283" t="s">
        <v>67</v>
      </c>
      <c r="H44" s="283"/>
      <c r="I44" s="59"/>
      <c r="J44" s="59"/>
      <c r="K44" s="59"/>
      <c r="Q44" s="6"/>
      <c r="R44" s="6"/>
    </row>
    <row r="45" spans="1:18" ht="15" customHeight="1" x14ac:dyDescent="0.25">
      <c r="A45" s="60"/>
      <c r="B45" s="278" t="s">
        <v>68</v>
      </c>
      <c r="C45" s="278"/>
      <c r="D45" s="278"/>
      <c r="E45" s="60"/>
      <c r="F45" s="60"/>
      <c r="G45" s="278" t="s">
        <v>69</v>
      </c>
      <c r="H45" s="278"/>
      <c r="I45" s="60"/>
      <c r="J45" s="60"/>
      <c r="K45" s="6"/>
      <c r="Q45" s="6"/>
      <c r="R45" s="6"/>
    </row>
    <row r="46" spans="1:18" x14ac:dyDescent="0.25">
      <c r="C46" s="6"/>
      <c r="D46" s="6"/>
      <c r="E46" s="76"/>
      <c r="F46" s="6"/>
      <c r="G46" s="6"/>
      <c r="H46" s="6"/>
    </row>
    <row r="47" spans="1:18" hidden="1" x14ac:dyDescent="0.25">
      <c r="C47" s="6"/>
      <c r="D47" s="6"/>
      <c r="E47" s="76"/>
      <c r="F47" s="6"/>
      <c r="G47" s="6"/>
      <c r="H47" s="6"/>
      <c r="P47" s="212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workbookViewId="0">
      <selection activeCell="N15" sqref="N15"/>
    </sheetView>
  </sheetViews>
  <sheetFormatPr baseColWidth="10" defaultRowHeight="11.25" x14ac:dyDescent="0.2"/>
  <cols>
    <col min="1" max="1" width="44.28515625" style="213" customWidth="1"/>
    <col min="2" max="2" width="16.5703125" style="213" customWidth="1"/>
    <col min="3" max="3" width="16.7109375" style="213" customWidth="1"/>
    <col min="4" max="4" width="45.42578125" style="213" customWidth="1"/>
    <col min="5" max="5" width="16" style="213" customWidth="1"/>
    <col min="6" max="6" width="16.5703125" style="213" customWidth="1"/>
    <col min="7" max="16384" width="11.42578125" style="213"/>
  </cols>
  <sheetData>
    <row r="5" spans="1:6" ht="12" thickBot="1" x14ac:dyDescent="0.25"/>
    <row r="6" spans="1:6" x14ac:dyDescent="0.2">
      <c r="A6" s="337" t="s">
        <v>158</v>
      </c>
      <c r="B6" s="338"/>
      <c r="C6" s="338"/>
      <c r="D6" s="338"/>
      <c r="E6" s="338"/>
      <c r="F6" s="339"/>
    </row>
    <row r="7" spans="1:6" x14ac:dyDescent="0.2">
      <c r="A7" s="340" t="s">
        <v>159</v>
      </c>
      <c r="B7" s="341"/>
      <c r="C7" s="341"/>
      <c r="D7" s="341"/>
      <c r="E7" s="341"/>
      <c r="F7" s="342"/>
    </row>
    <row r="8" spans="1:6" x14ac:dyDescent="0.2">
      <c r="A8" s="340" t="s">
        <v>160</v>
      </c>
      <c r="B8" s="341"/>
      <c r="C8" s="341"/>
      <c r="D8" s="341"/>
      <c r="E8" s="341"/>
      <c r="F8" s="342"/>
    </row>
    <row r="9" spans="1:6" ht="12" thickBot="1" x14ac:dyDescent="0.25">
      <c r="A9" s="343" t="s">
        <v>161</v>
      </c>
      <c r="B9" s="344"/>
      <c r="C9" s="344"/>
      <c r="D9" s="344"/>
      <c r="E9" s="344"/>
      <c r="F9" s="345"/>
    </row>
    <row r="10" spans="1:6" ht="23.25" thickBot="1" x14ac:dyDescent="0.25">
      <c r="A10" s="275" t="s">
        <v>162</v>
      </c>
      <c r="B10" s="276" t="s">
        <v>163</v>
      </c>
      <c r="C10" s="277" t="s">
        <v>164</v>
      </c>
      <c r="D10" s="276" t="s">
        <v>162</v>
      </c>
      <c r="E10" s="276" t="s">
        <v>163</v>
      </c>
      <c r="F10" s="277" t="s">
        <v>164</v>
      </c>
    </row>
    <row r="11" spans="1:6" ht="25.5" customHeight="1" x14ac:dyDescent="0.2">
      <c r="A11" s="214" t="s">
        <v>165</v>
      </c>
      <c r="B11" s="215"/>
      <c r="C11" s="215"/>
      <c r="D11" s="216" t="s">
        <v>7</v>
      </c>
      <c r="E11" s="217"/>
      <c r="F11" s="217"/>
    </row>
    <row r="12" spans="1:6" x14ac:dyDescent="0.2">
      <c r="A12" s="214" t="s">
        <v>8</v>
      </c>
      <c r="B12" s="218"/>
      <c r="C12" s="218"/>
      <c r="D12" s="216" t="s">
        <v>9</v>
      </c>
      <c r="E12" s="219"/>
      <c r="F12" s="219"/>
    </row>
    <row r="13" spans="1:6" ht="24" customHeight="1" x14ac:dyDescent="0.2">
      <c r="A13" s="220" t="s">
        <v>166</v>
      </c>
      <c r="B13" s="221">
        <f>SUM(B14:B20)</f>
        <v>274039428</v>
      </c>
      <c r="C13" s="221">
        <f>SUM(C14:C20)</f>
        <v>745083861</v>
      </c>
      <c r="D13" s="222" t="s">
        <v>167</v>
      </c>
      <c r="E13" s="217">
        <f>SUM(E14:E22)</f>
        <v>845465987</v>
      </c>
      <c r="F13" s="217">
        <f>SUM(F14:F22)</f>
        <v>1746793405</v>
      </c>
    </row>
    <row r="14" spans="1:6" ht="15" customHeight="1" x14ac:dyDescent="0.2">
      <c r="A14" s="220" t="s">
        <v>168</v>
      </c>
      <c r="B14" s="223">
        <v>2983387</v>
      </c>
      <c r="C14" s="223">
        <v>21944212</v>
      </c>
      <c r="D14" s="222" t="s">
        <v>169</v>
      </c>
      <c r="E14" s="219">
        <v>151487152</v>
      </c>
      <c r="F14" s="219">
        <v>536484716</v>
      </c>
    </row>
    <row r="15" spans="1:6" ht="15" customHeight="1" x14ac:dyDescent="0.2">
      <c r="A15" s="220" t="s">
        <v>170</v>
      </c>
      <c r="B15" s="223">
        <v>186191169</v>
      </c>
      <c r="C15" s="223">
        <v>642942745</v>
      </c>
      <c r="D15" s="222" t="s">
        <v>171</v>
      </c>
      <c r="E15" s="219">
        <v>223049675</v>
      </c>
      <c r="F15" s="219">
        <v>366691715</v>
      </c>
    </row>
    <row r="16" spans="1:6" ht="15.75" customHeight="1" x14ac:dyDescent="0.2">
      <c r="A16" s="220" t="s">
        <v>172</v>
      </c>
      <c r="B16" s="223"/>
      <c r="C16" s="223"/>
      <c r="D16" s="222" t="s">
        <v>173</v>
      </c>
      <c r="E16" s="219">
        <v>220988479</v>
      </c>
      <c r="F16" s="219">
        <v>418146775</v>
      </c>
    </row>
    <row r="17" spans="1:6" ht="15.75" customHeight="1" x14ac:dyDescent="0.2">
      <c r="A17" s="220" t="s">
        <v>174</v>
      </c>
      <c r="B17" s="223">
        <v>26571790</v>
      </c>
      <c r="C17" s="223">
        <v>25041731</v>
      </c>
      <c r="D17" s="222" t="s">
        <v>175</v>
      </c>
      <c r="E17" s="219">
        <v>6247</v>
      </c>
      <c r="F17" s="219"/>
    </row>
    <row r="18" spans="1:6" x14ac:dyDescent="0.2">
      <c r="A18" s="220" t="s">
        <v>176</v>
      </c>
      <c r="B18" s="223">
        <v>11086317</v>
      </c>
      <c r="C18" s="223">
        <v>12541948</v>
      </c>
      <c r="D18" s="222" t="s">
        <v>177</v>
      </c>
      <c r="E18" s="219">
        <v>15171861</v>
      </c>
      <c r="F18" s="219">
        <v>30282267</v>
      </c>
    </row>
    <row r="19" spans="1:6" ht="24.75" customHeight="1" x14ac:dyDescent="0.2">
      <c r="A19" s="220" t="s">
        <v>178</v>
      </c>
      <c r="B19" s="223">
        <v>47206765</v>
      </c>
      <c r="C19" s="223">
        <v>42613225</v>
      </c>
      <c r="D19" s="222" t="s">
        <v>179</v>
      </c>
      <c r="E19" s="219"/>
      <c r="F19" s="219"/>
    </row>
    <row r="20" spans="1:6" ht="16.5" customHeight="1" x14ac:dyDescent="0.2">
      <c r="A20" s="220" t="s">
        <v>180</v>
      </c>
      <c r="B20" s="223"/>
      <c r="C20" s="223">
        <v>0</v>
      </c>
      <c r="D20" s="222" t="s">
        <v>181</v>
      </c>
      <c r="E20" s="219">
        <v>62914634</v>
      </c>
      <c r="F20" s="219">
        <v>85604818</v>
      </c>
    </row>
    <row r="21" spans="1:6" ht="22.5" customHeight="1" x14ac:dyDescent="0.2">
      <c r="A21" s="224" t="s">
        <v>182</v>
      </c>
      <c r="B21" s="221">
        <f>SUM(B22:B28)</f>
        <v>642314071</v>
      </c>
      <c r="C21" s="221">
        <f>SUM(C22:C28)</f>
        <v>860780901</v>
      </c>
      <c r="D21" s="222" t="s">
        <v>183</v>
      </c>
      <c r="E21" s="225">
        <v>-226989</v>
      </c>
      <c r="F21" s="219"/>
    </row>
    <row r="22" spans="1:6" ht="14.25" customHeight="1" x14ac:dyDescent="0.2">
      <c r="A22" s="220" t="s">
        <v>184</v>
      </c>
      <c r="B22" s="223"/>
      <c r="C22" s="223"/>
      <c r="D22" s="222" t="s">
        <v>185</v>
      </c>
      <c r="E22" s="219">
        <v>172074928</v>
      </c>
      <c r="F22" s="219">
        <v>309583114</v>
      </c>
    </row>
    <row r="23" spans="1:6" ht="12.75" customHeight="1" x14ac:dyDescent="0.2">
      <c r="A23" s="220" t="s">
        <v>186</v>
      </c>
      <c r="B23" s="223">
        <v>0</v>
      </c>
      <c r="C23" s="223">
        <v>6224395</v>
      </c>
      <c r="D23" s="222" t="s">
        <v>187</v>
      </c>
      <c r="E23" s="217">
        <f>SUM(E24:E26)</f>
        <v>39197</v>
      </c>
      <c r="F23" s="217">
        <f>SUM(F24:F26)</f>
        <v>27211</v>
      </c>
    </row>
    <row r="24" spans="1:6" ht="14.25" customHeight="1" x14ac:dyDescent="0.2">
      <c r="A24" s="220" t="s">
        <v>188</v>
      </c>
      <c r="B24" s="223">
        <v>464338044</v>
      </c>
      <c r="C24" s="223">
        <v>771194263</v>
      </c>
      <c r="D24" s="222" t="s">
        <v>189</v>
      </c>
      <c r="E24" s="219"/>
      <c r="F24" s="219"/>
    </row>
    <row r="25" spans="1:6" ht="24" customHeight="1" x14ac:dyDescent="0.2">
      <c r="A25" s="220" t="s">
        <v>190</v>
      </c>
      <c r="B25" s="223">
        <v>177080726</v>
      </c>
      <c r="C25" s="223">
        <v>81905952</v>
      </c>
      <c r="D25" s="222" t="s">
        <v>191</v>
      </c>
      <c r="E25" s="219"/>
      <c r="F25" s="219"/>
    </row>
    <row r="26" spans="1:6" ht="15.75" customHeight="1" x14ac:dyDescent="0.2">
      <c r="A26" s="220" t="s">
        <v>192</v>
      </c>
      <c r="B26" s="223"/>
      <c r="C26" s="223"/>
      <c r="D26" s="222" t="s">
        <v>193</v>
      </c>
      <c r="E26" s="219">
        <v>39197</v>
      </c>
      <c r="F26" s="219">
        <v>27211</v>
      </c>
    </row>
    <row r="27" spans="1:6" ht="21.75" customHeight="1" x14ac:dyDescent="0.2">
      <c r="A27" s="220" t="s">
        <v>194</v>
      </c>
      <c r="B27" s="223"/>
      <c r="C27" s="223"/>
      <c r="D27" s="222" t="s">
        <v>195</v>
      </c>
      <c r="E27" s="217">
        <f>SUM(E28:E29)</f>
        <v>11166356</v>
      </c>
      <c r="F27" s="217">
        <f>SUM(F28:F29)</f>
        <v>0</v>
      </c>
    </row>
    <row r="28" spans="1:6" ht="24.75" customHeight="1" x14ac:dyDescent="0.2">
      <c r="A28" s="220" t="s">
        <v>196</v>
      </c>
      <c r="B28" s="223">
        <v>895301</v>
      </c>
      <c r="C28" s="223">
        <v>1456291</v>
      </c>
      <c r="D28" s="222" t="s">
        <v>197</v>
      </c>
      <c r="E28" s="219">
        <v>11166356</v>
      </c>
      <c r="F28" s="219">
        <v>0</v>
      </c>
    </row>
    <row r="29" spans="1:6" ht="14.25" customHeight="1" x14ac:dyDescent="0.2">
      <c r="A29" s="220" t="s">
        <v>198</v>
      </c>
      <c r="B29" s="221">
        <f>SUM(B30:B34)</f>
        <v>29924025</v>
      </c>
      <c r="C29" s="221">
        <f>SUM(C30:C34)</f>
        <v>41866723</v>
      </c>
      <c r="D29" s="222" t="s">
        <v>199</v>
      </c>
      <c r="E29" s="219"/>
      <c r="F29" s="219">
        <v>0</v>
      </c>
    </row>
    <row r="30" spans="1:6" ht="22.5" customHeight="1" x14ac:dyDescent="0.2">
      <c r="A30" s="220" t="s">
        <v>200</v>
      </c>
      <c r="B30" s="223">
        <v>708130</v>
      </c>
      <c r="C30" s="223">
        <v>12392176</v>
      </c>
      <c r="D30" s="222" t="s">
        <v>201</v>
      </c>
      <c r="E30" s="219"/>
      <c r="F30" s="219"/>
    </row>
    <row r="31" spans="1:6" ht="23.25" customHeight="1" x14ac:dyDescent="0.2">
      <c r="A31" s="220" t="s">
        <v>202</v>
      </c>
      <c r="B31" s="223">
        <v>957358</v>
      </c>
      <c r="C31" s="223">
        <v>957358</v>
      </c>
      <c r="D31" s="222" t="s">
        <v>203</v>
      </c>
      <c r="E31" s="217">
        <f>SUM(E32:E34)</f>
        <v>0</v>
      </c>
      <c r="F31" s="217">
        <f>SUM(F32:F34)</f>
        <v>0</v>
      </c>
    </row>
    <row r="32" spans="1:6" ht="22.5" customHeight="1" x14ac:dyDescent="0.2">
      <c r="A32" s="220" t="s">
        <v>204</v>
      </c>
      <c r="B32" s="223">
        <v>521038</v>
      </c>
      <c r="C32" s="223">
        <v>521038</v>
      </c>
      <c r="D32" s="222" t="s">
        <v>205</v>
      </c>
      <c r="E32" s="219">
        <v>0</v>
      </c>
      <c r="F32" s="219"/>
    </row>
    <row r="33" spans="1:6" ht="16.5" customHeight="1" x14ac:dyDescent="0.2">
      <c r="A33" s="220" t="s">
        <v>206</v>
      </c>
      <c r="B33" s="223">
        <v>27737499</v>
      </c>
      <c r="C33" s="223">
        <v>27996151</v>
      </c>
      <c r="D33" s="222" t="s">
        <v>207</v>
      </c>
      <c r="E33" s="219">
        <v>0</v>
      </c>
      <c r="F33" s="219"/>
    </row>
    <row r="34" spans="1:6" ht="15" customHeight="1" x14ac:dyDescent="0.2">
      <c r="A34" s="220" t="s">
        <v>208</v>
      </c>
      <c r="B34" s="223"/>
      <c r="C34" s="223"/>
      <c r="D34" s="222" t="s">
        <v>209</v>
      </c>
      <c r="E34" s="219">
        <v>0</v>
      </c>
      <c r="F34" s="219"/>
    </row>
    <row r="35" spans="1:6" ht="24.75" customHeight="1" x14ac:dyDescent="0.2">
      <c r="A35" s="220" t="s">
        <v>210</v>
      </c>
      <c r="B35" s="221">
        <f>SUM(B36:B40)</f>
        <v>0</v>
      </c>
      <c r="C35" s="221">
        <f>SUM(C36:C40)</f>
        <v>0</v>
      </c>
      <c r="D35" s="222" t="s">
        <v>211</v>
      </c>
      <c r="E35" s="217">
        <f>SUM(E36:E41)</f>
        <v>0</v>
      </c>
      <c r="F35" s="217">
        <f>SUM(F36:F41)</f>
        <v>0</v>
      </c>
    </row>
    <row r="36" spans="1:6" ht="16.5" customHeight="1" x14ac:dyDescent="0.2">
      <c r="A36" s="220" t="s">
        <v>212</v>
      </c>
      <c r="B36" s="223">
        <v>0</v>
      </c>
      <c r="C36" s="223">
        <v>0</v>
      </c>
      <c r="D36" s="222" t="s">
        <v>213</v>
      </c>
      <c r="E36" s="219">
        <v>0</v>
      </c>
      <c r="F36" s="219"/>
    </row>
    <row r="37" spans="1:6" ht="15.75" customHeight="1" x14ac:dyDescent="0.2">
      <c r="A37" s="220" t="s">
        <v>214</v>
      </c>
      <c r="B37" s="223">
        <v>0</v>
      </c>
      <c r="C37" s="223">
        <v>0</v>
      </c>
      <c r="D37" s="222" t="s">
        <v>215</v>
      </c>
      <c r="E37" s="219">
        <v>0</v>
      </c>
      <c r="F37" s="219"/>
    </row>
    <row r="38" spans="1:6" ht="14.25" customHeight="1" x14ac:dyDescent="0.2">
      <c r="A38" s="220" t="s">
        <v>216</v>
      </c>
      <c r="B38" s="223">
        <v>0</v>
      </c>
      <c r="C38" s="223">
        <v>0</v>
      </c>
      <c r="D38" s="222" t="s">
        <v>217</v>
      </c>
      <c r="E38" s="219">
        <v>0</v>
      </c>
      <c r="F38" s="219"/>
    </row>
    <row r="39" spans="1:6" ht="21.75" customHeight="1" x14ac:dyDescent="0.2">
      <c r="A39" s="220" t="s">
        <v>218</v>
      </c>
      <c r="B39" s="223">
        <v>0</v>
      </c>
      <c r="C39" s="223">
        <v>0</v>
      </c>
      <c r="D39" s="222" t="s">
        <v>219</v>
      </c>
      <c r="E39" s="219">
        <v>0</v>
      </c>
      <c r="F39" s="219"/>
    </row>
    <row r="40" spans="1:6" ht="24.75" customHeight="1" x14ac:dyDescent="0.2">
      <c r="A40" s="220" t="s">
        <v>220</v>
      </c>
      <c r="B40" s="223">
        <v>0</v>
      </c>
      <c r="C40" s="223">
        <v>0</v>
      </c>
      <c r="D40" s="222" t="s">
        <v>221</v>
      </c>
      <c r="E40" s="219">
        <v>0</v>
      </c>
      <c r="F40" s="219"/>
    </row>
    <row r="41" spans="1:6" ht="15.75" customHeight="1" x14ac:dyDescent="0.2">
      <c r="A41" s="220" t="s">
        <v>222</v>
      </c>
      <c r="B41" s="223">
        <v>8544093</v>
      </c>
      <c r="C41" s="223">
        <v>8544093</v>
      </c>
      <c r="D41" s="222" t="s">
        <v>223</v>
      </c>
      <c r="E41" s="219">
        <v>0</v>
      </c>
      <c r="F41" s="219"/>
    </row>
    <row r="42" spans="1:6" ht="21.75" customHeight="1" x14ac:dyDescent="0.2">
      <c r="A42" s="220" t="s">
        <v>224</v>
      </c>
      <c r="B42" s="221">
        <f>SUM(B43:B44)</f>
        <v>0</v>
      </c>
      <c r="C42" s="221">
        <f>SUM(C43:C44)</f>
        <v>0</v>
      </c>
      <c r="D42" s="222" t="s">
        <v>225</v>
      </c>
      <c r="E42" s="217">
        <f>+E43+E44+E45</f>
        <v>0</v>
      </c>
      <c r="F42" s="217">
        <f>+F43+F44+F45</f>
        <v>0</v>
      </c>
    </row>
    <row r="43" spans="1:6" ht="24.75" customHeight="1" x14ac:dyDescent="0.2">
      <c r="A43" s="220" t="s">
        <v>226</v>
      </c>
      <c r="B43" s="223"/>
      <c r="C43" s="223"/>
      <c r="D43" s="222" t="s">
        <v>227</v>
      </c>
      <c r="E43" s="219">
        <v>0</v>
      </c>
      <c r="F43" s="219"/>
    </row>
    <row r="44" spans="1:6" ht="14.25" customHeight="1" x14ac:dyDescent="0.2">
      <c r="A44" s="220" t="s">
        <v>228</v>
      </c>
      <c r="B44" s="223"/>
      <c r="C44" s="223"/>
      <c r="D44" s="222" t="s">
        <v>229</v>
      </c>
      <c r="E44" s="219">
        <v>0</v>
      </c>
      <c r="F44" s="219"/>
    </row>
    <row r="45" spans="1:6" ht="15.75" customHeight="1" x14ac:dyDescent="0.2">
      <c r="A45" s="220" t="s">
        <v>230</v>
      </c>
      <c r="B45" s="221">
        <f>SUM(B46:B49)</f>
        <v>0</v>
      </c>
      <c r="C45" s="223"/>
      <c r="D45" s="222" t="s">
        <v>231</v>
      </c>
      <c r="E45" s="219">
        <v>0</v>
      </c>
      <c r="F45" s="219"/>
    </row>
    <row r="46" spans="1:6" ht="13.5" customHeight="1" x14ac:dyDescent="0.2">
      <c r="A46" s="220" t="s">
        <v>232</v>
      </c>
      <c r="B46" s="223"/>
      <c r="C46" s="223"/>
      <c r="D46" s="222" t="s">
        <v>233</v>
      </c>
      <c r="E46" s="217">
        <f>+E47+E48+E49</f>
        <v>3824579</v>
      </c>
      <c r="F46" s="217">
        <f>+F47+F48+F49</f>
        <v>4524749</v>
      </c>
    </row>
    <row r="47" spans="1:6" ht="15" customHeight="1" x14ac:dyDescent="0.2">
      <c r="A47" s="220" t="s">
        <v>234</v>
      </c>
      <c r="B47" s="223"/>
      <c r="C47" s="223"/>
      <c r="D47" s="222" t="s">
        <v>235</v>
      </c>
      <c r="E47" s="219">
        <v>0</v>
      </c>
      <c r="F47" s="219"/>
    </row>
    <row r="48" spans="1:6" ht="24" customHeight="1" x14ac:dyDescent="0.2">
      <c r="A48" s="220" t="s">
        <v>236</v>
      </c>
      <c r="B48" s="223"/>
      <c r="C48" s="223"/>
      <c r="D48" s="222" t="s">
        <v>237</v>
      </c>
      <c r="E48" s="219">
        <v>0</v>
      </c>
      <c r="F48" s="219"/>
    </row>
    <row r="49" spans="1:6" ht="16.5" customHeight="1" x14ac:dyDescent="0.2">
      <c r="A49" s="220" t="s">
        <v>238</v>
      </c>
      <c r="B49" s="223"/>
      <c r="C49" s="223"/>
      <c r="D49" s="222" t="s">
        <v>239</v>
      </c>
      <c r="E49" s="219">
        <v>3824579</v>
      </c>
      <c r="F49" s="219">
        <v>4524749</v>
      </c>
    </row>
    <row r="50" spans="1:6" x14ac:dyDescent="0.2">
      <c r="A50" s="220"/>
      <c r="B50" s="223"/>
      <c r="C50" s="223"/>
      <c r="D50" s="222"/>
      <c r="E50" s="219"/>
      <c r="F50" s="219"/>
    </row>
    <row r="51" spans="1:6" ht="24" customHeight="1" x14ac:dyDescent="0.2">
      <c r="A51" s="214" t="s">
        <v>240</v>
      </c>
      <c r="B51" s="221">
        <f>+B13+B21+B29+B35+B41+B42+B45</f>
        <v>954821617</v>
      </c>
      <c r="C51" s="221">
        <f>+C13+C21+C29+C35+C41+C42+C45</f>
        <v>1656275578</v>
      </c>
      <c r="D51" s="216" t="s">
        <v>241</v>
      </c>
      <c r="E51" s="217">
        <f>+E13+E23+E27+E30+E31+E35+E42+E46</f>
        <v>860496119</v>
      </c>
      <c r="F51" s="217">
        <f>+F13+F23+F27+F30+F31+F35+F42+F46</f>
        <v>1751345365</v>
      </c>
    </row>
    <row r="52" spans="1:6" ht="12" thickBot="1" x14ac:dyDescent="0.25">
      <c r="A52" s="226"/>
      <c r="B52" s="227"/>
      <c r="C52" s="227"/>
      <c r="D52" s="228"/>
      <c r="E52" s="229"/>
      <c r="F52" s="229"/>
    </row>
    <row r="53" spans="1:6" ht="12" thickBot="1" x14ac:dyDescent="0.25">
      <c r="A53" s="230"/>
      <c r="B53" s="231"/>
      <c r="C53" s="231"/>
      <c r="E53" s="232"/>
      <c r="F53" s="232"/>
    </row>
    <row r="54" spans="1:6" ht="19.5" customHeight="1" x14ac:dyDescent="0.2">
      <c r="A54" s="233" t="s">
        <v>27</v>
      </c>
      <c r="B54" s="234"/>
      <c r="C54" s="234"/>
      <c r="D54" s="235" t="s">
        <v>28</v>
      </c>
      <c r="E54" s="236"/>
      <c r="F54" s="236"/>
    </row>
    <row r="55" spans="1:6" ht="14.25" customHeight="1" x14ac:dyDescent="0.2">
      <c r="A55" s="220" t="s">
        <v>242</v>
      </c>
      <c r="B55" s="223">
        <v>76239652</v>
      </c>
      <c r="C55" s="223">
        <v>18321930</v>
      </c>
      <c r="D55" s="222" t="s">
        <v>243</v>
      </c>
      <c r="E55" s="219">
        <v>0</v>
      </c>
      <c r="F55" s="219">
        <v>0</v>
      </c>
    </row>
    <row r="56" spans="1:6" ht="14.25" customHeight="1" x14ac:dyDescent="0.2">
      <c r="A56" s="220" t="s">
        <v>244</v>
      </c>
      <c r="B56" s="223">
        <v>10609809</v>
      </c>
      <c r="C56" s="223">
        <v>10445779</v>
      </c>
      <c r="D56" s="222" t="s">
        <v>245</v>
      </c>
      <c r="E56" s="219">
        <v>0</v>
      </c>
      <c r="F56" s="219">
        <v>0</v>
      </c>
    </row>
    <row r="57" spans="1:6" ht="21" customHeight="1" x14ac:dyDescent="0.2">
      <c r="A57" s="220" t="s">
        <v>246</v>
      </c>
      <c r="B57" s="223">
        <v>33551657724</v>
      </c>
      <c r="C57" s="223">
        <v>34110791292</v>
      </c>
      <c r="D57" s="222" t="s">
        <v>247</v>
      </c>
      <c r="E57" s="219">
        <v>2620646195</v>
      </c>
      <c r="F57" s="219">
        <v>2653803342</v>
      </c>
    </row>
    <row r="58" spans="1:6" ht="12.75" customHeight="1" x14ac:dyDescent="0.2">
      <c r="A58" s="220" t="s">
        <v>248</v>
      </c>
      <c r="B58" s="223">
        <v>2092994183</v>
      </c>
      <c r="C58" s="223">
        <v>1716472357</v>
      </c>
      <c r="D58" s="222" t="s">
        <v>249</v>
      </c>
      <c r="E58" s="219">
        <v>0</v>
      </c>
      <c r="F58" s="219">
        <v>0</v>
      </c>
    </row>
    <row r="59" spans="1:6" ht="21.75" customHeight="1" x14ac:dyDescent="0.2">
      <c r="A59" s="220" t="s">
        <v>250</v>
      </c>
      <c r="B59" s="223">
        <v>17366293</v>
      </c>
      <c r="C59" s="223">
        <v>16329608</v>
      </c>
      <c r="D59" s="222" t="s">
        <v>251</v>
      </c>
      <c r="E59" s="219">
        <v>0</v>
      </c>
      <c r="F59" s="219">
        <v>0</v>
      </c>
    </row>
    <row r="60" spans="1:6" ht="21.75" customHeight="1" x14ac:dyDescent="0.2">
      <c r="A60" s="220" t="s">
        <v>252</v>
      </c>
      <c r="B60" s="223"/>
      <c r="C60" s="223"/>
      <c r="D60" s="222" t="s">
        <v>253</v>
      </c>
      <c r="E60" s="219">
        <v>2250074</v>
      </c>
      <c r="F60" s="219">
        <v>2250074</v>
      </c>
    </row>
    <row r="61" spans="1:6" ht="16.5" customHeight="1" x14ac:dyDescent="0.2">
      <c r="A61" s="220" t="s">
        <v>254</v>
      </c>
      <c r="B61" s="223"/>
      <c r="C61" s="223"/>
      <c r="D61" s="216"/>
      <c r="E61" s="219"/>
      <c r="F61" s="219"/>
    </row>
    <row r="62" spans="1:6" ht="22.5" customHeight="1" x14ac:dyDescent="0.2">
      <c r="A62" s="220" t="s">
        <v>255</v>
      </c>
      <c r="B62" s="223"/>
      <c r="C62" s="223"/>
      <c r="D62" s="216" t="s">
        <v>256</v>
      </c>
      <c r="E62" s="217">
        <f>SUM(E55:E61)</f>
        <v>2622896269</v>
      </c>
      <c r="F62" s="217">
        <f>SUM(F55:F61)</f>
        <v>2656053416</v>
      </c>
    </row>
    <row r="63" spans="1:6" ht="15.75" customHeight="1" x14ac:dyDescent="0.2">
      <c r="A63" s="220" t="s">
        <v>257</v>
      </c>
      <c r="B63" s="223"/>
      <c r="C63" s="223"/>
      <c r="D63" s="237"/>
      <c r="E63" s="219"/>
      <c r="F63" s="219"/>
    </row>
    <row r="64" spans="1:6" ht="15.75" customHeight="1" x14ac:dyDescent="0.2">
      <c r="A64" s="220"/>
      <c r="B64" s="223"/>
      <c r="C64" s="223"/>
      <c r="D64" s="216" t="s">
        <v>258</v>
      </c>
      <c r="E64" s="217">
        <f>+E51+E62</f>
        <v>3483392388</v>
      </c>
      <c r="F64" s="217">
        <f>+F51+F62</f>
        <v>4407398781</v>
      </c>
    </row>
    <row r="65" spans="1:6" ht="24.75" customHeight="1" x14ac:dyDescent="0.2">
      <c r="A65" s="214" t="s">
        <v>259</v>
      </c>
      <c r="B65" s="221">
        <f>SUM(B55:B64)</f>
        <v>35748867661</v>
      </c>
      <c r="C65" s="221">
        <f>SUM(C55:C64)</f>
        <v>35872360966</v>
      </c>
      <c r="D65" s="222"/>
      <c r="E65" s="219"/>
      <c r="F65" s="219"/>
    </row>
    <row r="66" spans="1:6" x14ac:dyDescent="0.2">
      <c r="A66" s="220"/>
      <c r="B66" s="223"/>
      <c r="C66" s="223"/>
      <c r="D66" s="216" t="s">
        <v>260</v>
      </c>
      <c r="E66" s="219"/>
      <c r="F66" s="219"/>
    </row>
    <row r="67" spans="1:6" ht="14.25" customHeight="1" x14ac:dyDescent="0.2">
      <c r="A67" s="214" t="s">
        <v>261</v>
      </c>
      <c r="B67" s="221">
        <f>+B51+B65</f>
        <v>36703689278</v>
      </c>
      <c r="C67" s="221">
        <f>+C51+C65</f>
        <v>37528636544</v>
      </c>
      <c r="D67" s="216"/>
      <c r="E67" s="219"/>
      <c r="F67" s="219"/>
    </row>
    <row r="68" spans="1:6" ht="21.75" customHeight="1" x14ac:dyDescent="0.2">
      <c r="A68" s="220"/>
      <c r="B68" s="223"/>
      <c r="C68" s="223"/>
      <c r="D68" s="216" t="s">
        <v>262</v>
      </c>
      <c r="E68" s="217">
        <f>SUM(E69:E71)</f>
        <v>12893860545</v>
      </c>
      <c r="F68" s="217">
        <f>SUM(F69:F71)</f>
        <v>12778457059</v>
      </c>
    </row>
    <row r="69" spans="1:6" ht="19.5" customHeight="1" x14ac:dyDescent="0.2">
      <c r="A69" s="220"/>
      <c r="B69" s="223"/>
      <c r="C69" s="223"/>
      <c r="D69" s="222" t="s">
        <v>263</v>
      </c>
      <c r="E69" s="219">
        <v>37514702</v>
      </c>
      <c r="F69" s="219">
        <v>37542933</v>
      </c>
    </row>
    <row r="70" spans="1:6" ht="20.25" customHeight="1" x14ac:dyDescent="0.2">
      <c r="A70" s="220"/>
      <c r="B70" s="223"/>
      <c r="C70" s="223"/>
      <c r="D70" s="222" t="s">
        <v>264</v>
      </c>
      <c r="E70" s="219">
        <v>12533422671</v>
      </c>
      <c r="F70" s="219">
        <v>12673275236</v>
      </c>
    </row>
    <row r="71" spans="1:6" ht="14.25" customHeight="1" x14ac:dyDescent="0.2">
      <c r="A71" s="220"/>
      <c r="B71" s="223"/>
      <c r="C71" s="223"/>
      <c r="D71" s="222" t="s">
        <v>265</v>
      </c>
      <c r="E71" s="219">
        <v>322923172</v>
      </c>
      <c r="F71" s="219">
        <v>67638890</v>
      </c>
    </row>
    <row r="72" spans="1:6" x14ac:dyDescent="0.2">
      <c r="A72" s="220"/>
      <c r="B72" s="223"/>
      <c r="C72" s="223"/>
      <c r="D72" s="222"/>
      <c r="E72" s="219"/>
      <c r="F72" s="219"/>
    </row>
    <row r="73" spans="1:6" ht="27.75" customHeight="1" x14ac:dyDescent="0.2">
      <c r="A73" s="220"/>
      <c r="B73" s="223"/>
      <c r="C73" s="223"/>
      <c r="D73" s="216" t="s">
        <v>266</v>
      </c>
      <c r="E73" s="217">
        <f>SUM(E74:E78)</f>
        <v>20326436345</v>
      </c>
      <c r="F73" s="217">
        <f>SUM(F74:F78)</f>
        <v>20342780704</v>
      </c>
    </row>
    <row r="74" spans="1:6" ht="14.25" customHeight="1" x14ac:dyDescent="0.2">
      <c r="A74" s="220"/>
      <c r="B74" s="223"/>
      <c r="C74" s="223"/>
      <c r="D74" s="222" t="s">
        <v>267</v>
      </c>
      <c r="E74" s="219">
        <v>985616153</v>
      </c>
      <c r="F74" s="219">
        <v>1291645607</v>
      </c>
    </row>
    <row r="75" spans="1:6" ht="15" customHeight="1" x14ac:dyDescent="0.2">
      <c r="A75" s="220"/>
      <c r="B75" s="223"/>
      <c r="C75" s="223"/>
      <c r="D75" s="222" t="s">
        <v>268</v>
      </c>
      <c r="E75" s="219">
        <v>8030023332</v>
      </c>
      <c r="F75" s="219">
        <v>6738377725</v>
      </c>
    </row>
    <row r="76" spans="1:6" ht="19.5" customHeight="1" x14ac:dyDescent="0.2">
      <c r="A76" s="220"/>
      <c r="B76" s="223"/>
      <c r="C76" s="223"/>
      <c r="D76" s="222" t="s">
        <v>269</v>
      </c>
      <c r="E76" s="219">
        <v>12647566848</v>
      </c>
      <c r="F76" s="219">
        <v>12647566847</v>
      </c>
    </row>
    <row r="77" spans="1:6" ht="19.5" customHeight="1" x14ac:dyDescent="0.2">
      <c r="A77" s="220"/>
      <c r="B77" s="223"/>
      <c r="C77" s="223"/>
      <c r="D77" s="222" t="s">
        <v>270</v>
      </c>
      <c r="E77" s="219">
        <v>0</v>
      </c>
      <c r="F77" s="219">
        <v>0</v>
      </c>
    </row>
    <row r="78" spans="1:6" ht="15.75" customHeight="1" x14ac:dyDescent="0.2">
      <c r="A78" s="220"/>
      <c r="B78" s="223"/>
      <c r="C78" s="223"/>
      <c r="D78" s="222" t="s">
        <v>271</v>
      </c>
      <c r="E78" s="238">
        <v>-1336769988</v>
      </c>
      <c r="F78" s="225">
        <v>-334809475</v>
      </c>
    </row>
    <row r="79" spans="1:6" ht="17.25" customHeight="1" x14ac:dyDescent="0.2">
      <c r="A79" s="220"/>
      <c r="B79" s="223"/>
      <c r="C79" s="223"/>
      <c r="D79" s="222"/>
      <c r="E79" s="219"/>
      <c r="F79" s="219"/>
    </row>
    <row r="80" spans="1:6" ht="27.75" customHeight="1" x14ac:dyDescent="0.2">
      <c r="A80" s="220"/>
      <c r="B80" s="223"/>
      <c r="C80" s="223"/>
      <c r="D80" s="216" t="s">
        <v>272</v>
      </c>
      <c r="E80" s="217">
        <f>SUM(E81:E82)</f>
        <v>0</v>
      </c>
      <c r="F80" s="217">
        <f>SUM(F81:F82)</f>
        <v>0</v>
      </c>
    </row>
    <row r="81" spans="1:7" ht="20.25" customHeight="1" x14ac:dyDescent="0.2">
      <c r="A81" s="220"/>
      <c r="B81" s="223"/>
      <c r="C81" s="223"/>
      <c r="D81" s="222" t="s">
        <v>273</v>
      </c>
      <c r="E81" s="219">
        <v>0</v>
      </c>
      <c r="F81" s="219">
        <v>0</v>
      </c>
    </row>
    <row r="82" spans="1:7" ht="19.5" customHeight="1" x14ac:dyDescent="0.2">
      <c r="A82" s="220"/>
      <c r="B82" s="223"/>
      <c r="C82" s="223"/>
      <c r="D82" s="222" t="s">
        <v>274</v>
      </c>
      <c r="E82" s="219">
        <v>0</v>
      </c>
      <c r="F82" s="219">
        <v>0</v>
      </c>
    </row>
    <row r="83" spans="1:7" ht="17.25" customHeight="1" x14ac:dyDescent="0.2">
      <c r="A83" s="220"/>
      <c r="B83" s="223"/>
      <c r="C83" s="223"/>
      <c r="D83" s="222"/>
      <c r="E83" s="219"/>
      <c r="F83" s="219"/>
    </row>
    <row r="84" spans="1:7" ht="18" customHeight="1" x14ac:dyDescent="0.2">
      <c r="A84" s="220"/>
      <c r="B84" s="223"/>
      <c r="C84" s="223"/>
      <c r="D84" s="216" t="s">
        <v>275</v>
      </c>
      <c r="E84" s="217">
        <f>+E68+E73+E80</f>
        <v>33220296890</v>
      </c>
      <c r="F84" s="217">
        <f>+F68+F73+F80</f>
        <v>33121237763</v>
      </c>
    </row>
    <row r="85" spans="1:7" x14ac:dyDescent="0.2">
      <c r="A85" s="220"/>
      <c r="B85" s="223"/>
      <c r="C85" s="223"/>
      <c r="D85" s="222"/>
      <c r="E85" s="219"/>
      <c r="F85" s="219"/>
    </row>
    <row r="86" spans="1:7" ht="25.5" customHeight="1" thickBot="1" x14ac:dyDescent="0.25">
      <c r="A86" s="239"/>
      <c r="B86" s="227"/>
      <c r="C86" s="227"/>
      <c r="D86" s="240" t="s">
        <v>276</v>
      </c>
      <c r="E86" s="241">
        <f>+E64+E84</f>
        <v>36703689278</v>
      </c>
      <c r="F86" s="241">
        <f>+F64+F84</f>
        <v>37528636544</v>
      </c>
    </row>
    <row r="87" spans="1:7" x14ac:dyDescent="0.2">
      <c r="E87" s="242"/>
      <c r="F87" s="242"/>
    </row>
    <row r="89" spans="1:7" ht="12" x14ac:dyDescent="0.2">
      <c r="A89" s="323"/>
      <c r="B89" s="323"/>
      <c r="C89" s="52"/>
      <c r="D89" s="211"/>
      <c r="E89" s="243"/>
      <c r="F89" s="59"/>
      <c r="G89" s="59"/>
    </row>
    <row r="90" spans="1:7" ht="12" x14ac:dyDescent="0.2">
      <c r="A90" s="283" t="s">
        <v>66</v>
      </c>
      <c r="B90" s="283"/>
      <c r="C90" s="59"/>
      <c r="D90" s="283" t="s">
        <v>67</v>
      </c>
      <c r="E90" s="283"/>
      <c r="F90" s="59"/>
      <c r="G90" s="59"/>
    </row>
    <row r="91" spans="1:7" ht="12" x14ac:dyDescent="0.2">
      <c r="A91" s="278" t="s">
        <v>68</v>
      </c>
      <c r="B91" s="278"/>
      <c r="C91" s="60"/>
      <c r="D91" s="278" t="s">
        <v>69</v>
      </c>
      <c r="E91" s="278"/>
      <c r="F91" s="60"/>
      <c r="G91" s="60"/>
    </row>
  </sheetData>
  <mergeCells count="9">
    <mergeCell ref="A91:B91"/>
    <mergeCell ref="D91:E91"/>
    <mergeCell ref="A6:F6"/>
    <mergeCell ref="A7:F7"/>
    <mergeCell ref="A8:F8"/>
    <mergeCell ref="A9:F9"/>
    <mergeCell ref="A89:B89"/>
    <mergeCell ref="A90:B90"/>
    <mergeCell ref="D90:E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ESFD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2019-10-17T21:42:46Z</dcterms:created>
  <dcterms:modified xsi:type="dcterms:W3CDTF">2021-01-27T06:01:01Z</dcterms:modified>
</cp:coreProperties>
</file>