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. INFORMACION CONTABLE\"/>
    </mc:Choice>
  </mc:AlternateContent>
  <bookViews>
    <workbookView xWindow="240" yWindow="30" windowWidth="20115" windowHeight="7995" firstSheet="1" activeTab="1"/>
  </bookViews>
  <sheets>
    <sheet name="PASIVOS CONTINGENTE" sheetId="7" state="hidden" r:id="rId1"/>
    <sheet name="EADP" sheetId="1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0" i="1" l="1"/>
  <c r="C21" i="3" l="1"/>
  <c r="C20" i="3"/>
  <c r="C19" i="3"/>
  <c r="H50" i="1" l="1"/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13" i="4" l="1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<sst xmlns="http://schemas.openxmlformats.org/spreadsheetml/2006/main" count="230" uniqueCount="136">
  <si>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</si>
  <si>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</si>
  <si>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</si>
  <si>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</si>
  <si>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</si>
  <si>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</si>
  <si>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</si>
  <si>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</si>
  <si>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</si>
  <si>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</si>
  <si>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</si>
  <si>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</si>
  <si>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</si>
  <si>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</si>
  <si>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</si>
  <si>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</si>
  <si>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</si>
  <si>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</si>
  <si>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</si>
  <si>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</si>
  <si>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</si>
  <si>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</si>
  <si>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</si>
  <si>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</si>
  <si>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</si>
  <si>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</si>
  <si>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</si>
  <si>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</si>
  <si>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</si>
  <si>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</si>
  <si>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</si>
  <si>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</si>
  <si>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</si>
  <si>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</si>
  <si>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</si>
  <si>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</si>
  <si>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</si>
  <si>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</si>
  <si>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</si>
  <si>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</si>
  <si>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</si>
  <si>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</si>
  <si>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</si>
  <si>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</si>
  <si>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</si>
  <si>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</si>
  <si>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</si>
  <si>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</si>
  <si>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</si>
  <si>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</si>
  <si>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</si>
  <si>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</si>
  <si>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</si>
  <si>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</si>
  <si>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</si>
  <si>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</si>
  <si>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</si>
  <si>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</si>
  <si>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</si>
  <si>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</si>
  <si>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</si>
  <si>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</si>
  <si>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</si>
  <si>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</si>
  <si>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</si>
  <si>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</si>
  <si>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</si>
  <si>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</si>
  <si>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</si>
  <si>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</si>
  <si>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</si>
  <si>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</si>
  <si>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</si>
  <si>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</si>
  <si>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</si>
  <si>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</si>
  <si>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</si>
  <si>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</si>
  <si>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</si>
  <si>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</si>
  <si>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</si>
  <si>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</si>
  <si>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</si>
  <si>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</si>
  <si>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</si>
  <si>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</si>
  <si>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</si>
  <si>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</si>
  <si>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</si>
  <si>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</si>
  <si>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</si>
  <si>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</si>
  <si>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</si>
  <si>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</si>
  <si>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</si>
  <si>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</si>
  <si>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</si>
  <si>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</si>
  <si>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</si>
  <si>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</si>
  <si>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</si>
  <si>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</si>
  <si>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</si>
  <si>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</si>
  <si>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</si>
  <si>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</si>
  <si>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</si>
  <si>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</si>
  <si>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</si>
  <si>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</si>
  <si>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</si>
  <si>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</si>
  <si>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</si>
  <si>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</si>
  <si>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</si>
  <si>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</si>
  <si>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</si>
  <si>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</si>
  <si>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</si>
  <si>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</si>
  <si>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</si>
  <si>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</si>
  <si>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</si>
  <si>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</si>
  <si>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</si>
  <si>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</si>
  <si>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</si>
  <si>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</si>
  <si>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</si>
  <si>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</si>
  <si>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</si>
  <si>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C.P.C. VICTOR MANUEL CERDA ROMERO</t>
  </si>
  <si>
    <t>C.P.C. RAMON MARCIAL HERNANDEZ</t>
  </si>
  <si>
    <t>DIRECTOR DE CONTABILIDAD</t>
  </si>
  <si>
    <t>Del 1 enero al 31 de diciembre 2019</t>
  </si>
  <si>
    <t>Del 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</si>
</sst>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I33" sqref="I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4" t="s">
        <v>129</v>
      </c>
      <c r="E4" s="164"/>
      <c r="F4" s="164"/>
      <c r="G4" s="164"/>
      <c r="H4" s="164"/>
      <c r="I4" s="164"/>
      <c r="J4" s="9"/>
      <c r="K4" s="9"/>
    </row>
    <row r="5" spans="2:18" ht="14.1" customHeight="1" x14ac:dyDescent="0.2">
      <c r="C5" s="9"/>
      <c r="D5" s="164" t="s">
        <v>122</v>
      </c>
      <c r="E5" s="164"/>
      <c r="F5" s="164"/>
      <c r="G5" s="164"/>
      <c r="H5" s="164"/>
      <c r="I5" s="164"/>
      <c r="J5" s="9"/>
      <c r="K5" s="9"/>
    </row>
    <row r="6" spans="2:18" ht="14.1" customHeight="1" x14ac:dyDescent="0.2">
      <c r="C6" s="9"/>
      <c r="D6" s="164" t="s">
        <v>134</v>
      </c>
      <c r="E6" s="164"/>
      <c r="F6" s="164"/>
      <c r="G6" s="164"/>
      <c r="H6" s="164"/>
      <c r="I6" s="164"/>
      <c r="J6" s="9"/>
      <c r="K6" s="9"/>
    </row>
    <row r="7" spans="2:18" ht="14.1" customHeight="1" x14ac:dyDescent="0.2">
      <c r="C7" s="9"/>
      <c r="D7" s="164" t="s">
        <v>1</v>
      </c>
      <c r="E7" s="164"/>
      <c r="F7" s="164"/>
      <c r="G7" s="164"/>
      <c r="H7" s="164"/>
      <c r="I7" s="164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2"/>
      <c r="F9" s="172"/>
      <c r="G9" s="172"/>
      <c r="H9" s="172"/>
      <c r="I9" s="110"/>
      <c r="J9" s="9"/>
      <c r="K9" s="9"/>
    </row>
    <row r="10" spans="2:18" ht="14.1" customHeight="1" x14ac:dyDescent="0.2">
      <c r="C10" s="9"/>
      <c r="D10" s="110"/>
      <c r="E10" s="172"/>
      <c r="F10" s="172"/>
      <c r="G10" s="172"/>
      <c r="H10" s="172"/>
      <c r="I10" s="110"/>
      <c r="J10" s="9"/>
      <c r="K10" s="9"/>
    </row>
    <row r="11" spans="2:18" ht="14.1" customHeight="1" x14ac:dyDescent="0.2">
      <c r="C11" s="9"/>
      <c r="D11" s="105"/>
      <c r="E11" s="172"/>
      <c r="F11" s="172"/>
      <c r="G11" s="172"/>
      <c r="H11" s="172"/>
      <c r="I11" s="105"/>
      <c r="J11" s="9"/>
      <c r="K11" s="9"/>
    </row>
    <row r="12" spans="2:18" ht="14.1" customHeight="1" x14ac:dyDescent="0.2">
      <c r="C12" s="9"/>
      <c r="D12" s="110"/>
      <c r="E12" s="172"/>
      <c r="F12" s="172"/>
      <c r="G12" s="172"/>
      <c r="H12" s="172"/>
      <c r="I12" s="110"/>
      <c r="J12" s="9"/>
      <c r="K12" s="9"/>
    </row>
    <row r="13" spans="2:18" ht="20.25" customHeight="1" x14ac:dyDescent="0.2">
      <c r="B13" s="10"/>
      <c r="C13" s="165" t="s">
        <v>2</v>
      </c>
      <c r="D13" s="165"/>
      <c r="E13" s="166" t="s">
        <v>123</v>
      </c>
      <c r="F13" s="166"/>
      <c r="G13" s="166"/>
      <c r="H13" s="166"/>
      <c r="I13" s="166"/>
      <c r="J13" s="166"/>
      <c r="K13" s="11"/>
    </row>
    <row r="14" spans="2:18" ht="21.75" customHeight="1" x14ac:dyDescent="0.2">
      <c r="B14" s="13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2:18" ht="3" customHeight="1" x14ac:dyDescent="0.2">
      <c r="B15" s="13"/>
      <c r="C15" s="167"/>
      <c r="D15" s="167"/>
      <c r="E15" s="167"/>
      <c r="F15" s="167"/>
      <c r="G15" s="167"/>
      <c r="H15" s="167"/>
      <c r="I15" s="167"/>
      <c r="J15" s="167"/>
      <c r="K15" s="167"/>
    </row>
    <row r="16" spans="2:18" ht="30" customHeight="1" x14ac:dyDescent="0.2">
      <c r="B16" s="133"/>
      <c r="C16" s="168" t="s">
        <v>124</v>
      </c>
      <c r="D16" s="168"/>
      <c r="E16" s="168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7"/>
      <c r="D17" s="167"/>
      <c r="E17" s="167"/>
      <c r="F17" s="167"/>
      <c r="G17" s="167"/>
      <c r="H17" s="167"/>
      <c r="I17" s="167"/>
      <c r="J17" s="167"/>
      <c r="K17" s="169"/>
    </row>
    <row r="18" spans="2:11" ht="9.9499999999999993" customHeight="1" x14ac:dyDescent="0.2">
      <c r="B18" s="15"/>
      <c r="C18" s="170"/>
      <c r="D18" s="170"/>
      <c r="E18" s="170"/>
      <c r="F18" s="170"/>
      <c r="G18" s="170"/>
      <c r="H18" s="170"/>
      <c r="I18" s="170"/>
      <c r="J18" s="170"/>
      <c r="K18" s="171"/>
    </row>
    <row r="19" spans="2:11" x14ac:dyDescent="0.2">
      <c r="B19" s="15"/>
      <c r="C19" s="160" t="s">
        <v>125</v>
      </c>
      <c r="D19" s="160"/>
      <c r="E19" s="160"/>
      <c r="F19" s="16"/>
      <c r="G19" s="16"/>
      <c r="H19" s="16"/>
      <c r="I19" s="16"/>
      <c r="J19" s="16"/>
      <c r="K19" s="17"/>
    </row>
    <row r="20" spans="2:11" x14ac:dyDescent="0.2">
      <c r="B20" s="18"/>
      <c r="C20" s="159" t="s">
        <v>116</v>
      </c>
      <c r="D20" s="159"/>
      <c r="E20" s="159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60" t="s">
        <v>116</v>
      </c>
      <c r="D21" s="160"/>
      <c r="E21" s="160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1" t="s">
        <v>116</v>
      </c>
      <c r="E22" s="161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1" t="s">
        <v>116</v>
      </c>
      <c r="E23" s="161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1" t="s">
        <v>116</v>
      </c>
      <c r="E24" s="161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0" t="s">
        <v>116</v>
      </c>
      <c r="D26" s="160"/>
      <c r="E26" s="160"/>
      <c r="F26" s="19"/>
      <c r="G26" s="21"/>
      <c r="H26" s="21"/>
      <c r="I26" s="22"/>
      <c r="J26" s="22"/>
      <c r="K26" s="23"/>
    </row>
    <row r="27" spans="2:11" x14ac:dyDescent="0.2">
      <c r="B27" s="35"/>
      <c r="C27" s="162" t="s">
        <v>116</v>
      </c>
      <c r="D27" s="162"/>
      <c r="E27" s="162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60" t="s">
        <v>116</v>
      </c>
      <c r="D29" s="160"/>
      <c r="E29" s="160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3" t="s">
        <v>127</v>
      </c>
      <c r="D31" s="163"/>
      <c r="E31" s="163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9"/>
      <c r="D32" s="159"/>
      <c r="E32" s="159"/>
      <c r="F32" s="159"/>
      <c r="G32" s="159"/>
      <c r="H32" s="159"/>
      <c r="I32" s="159"/>
      <c r="J32" s="159"/>
      <c r="K32" s="159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6"/>
      <c r="I36" s="156"/>
      <c r="J36" s="51"/>
      <c r="K36" s="51"/>
    </row>
    <row r="37" spans="2:11" s="6" customFormat="1" x14ac:dyDescent="0.2">
      <c r="B37" s="7"/>
      <c r="C37" s="34"/>
      <c r="D37" s="157" t="s">
        <v>131</v>
      </c>
      <c r="E37" s="157"/>
      <c r="F37" s="51"/>
      <c r="G37" s="51"/>
      <c r="H37" s="157" t="s">
        <v>132</v>
      </c>
      <c r="I37" s="157"/>
      <c r="J37" s="19"/>
      <c r="K37" s="51"/>
    </row>
    <row r="38" spans="2:11" s="6" customFormat="1" ht="12" customHeight="1" x14ac:dyDescent="0.2">
      <c r="B38" s="7"/>
      <c r="C38" s="52"/>
      <c r="D38" s="158" t="s">
        <v>109</v>
      </c>
      <c r="E38" s="158"/>
      <c r="F38" s="53"/>
      <c r="G38" s="53"/>
      <c r="H38" s="158" t="s">
        <v>133</v>
      </c>
      <c r="I38" s="158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16" workbookViewId="0">
      <selection activeCell="M34" sqref="M34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4" t="s">
        <v>129</v>
      </c>
      <c r="D4" s="164"/>
      <c r="E4" s="164"/>
      <c r="F4" s="164"/>
      <c r="G4" s="164"/>
      <c r="H4" s="164"/>
      <c r="I4" s="9"/>
      <c r="J4" s="9"/>
    </row>
    <row r="5" spans="1:17" ht="14.1" customHeight="1" x14ac:dyDescent="0.2">
      <c r="B5" s="9"/>
      <c r="C5" s="164" t="s">
        <v>0</v>
      </c>
      <c r="D5" s="164"/>
      <c r="E5" s="164"/>
      <c r="F5" s="164"/>
      <c r="G5" s="164"/>
      <c r="H5" s="164"/>
      <c r="I5" s="9"/>
      <c r="J5" s="9"/>
    </row>
    <row r="6" spans="1:17" ht="14.1" customHeight="1" x14ac:dyDescent="0.2">
      <c r="B6" s="9"/>
      <c r="C6" s="164" t="s">
        <v>135</v>
      </c>
      <c r="D6" s="164"/>
      <c r="E6" s="164"/>
      <c r="F6" s="164"/>
      <c r="G6" s="164"/>
      <c r="H6" s="164"/>
      <c r="I6" s="9"/>
      <c r="J6" s="9"/>
    </row>
    <row r="7" spans="1:17" ht="14.1" customHeight="1" x14ac:dyDescent="0.2">
      <c r="B7" s="9"/>
      <c r="C7" s="164" t="s">
        <v>1</v>
      </c>
      <c r="D7" s="164"/>
      <c r="E7" s="164"/>
      <c r="F7" s="164"/>
      <c r="G7" s="164"/>
      <c r="H7" s="164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8"/>
      <c r="E10" s="178"/>
      <c r="F10" s="178"/>
      <c r="G10" s="178"/>
      <c r="H10" s="115"/>
      <c r="I10" s="9"/>
      <c r="J10" s="9"/>
      <c r="L10" s="114"/>
    </row>
    <row r="11" spans="1:17" ht="14.1" customHeight="1" x14ac:dyDescent="0.2">
      <c r="B11" s="9"/>
      <c r="C11" s="115"/>
      <c r="D11" s="178"/>
      <c r="E11" s="178"/>
      <c r="F11" s="178"/>
      <c r="G11" s="178"/>
      <c r="H11" s="115"/>
      <c r="I11" s="9"/>
      <c r="J11" s="9"/>
      <c r="L11" s="114"/>
    </row>
    <row r="12" spans="1:17" ht="14.1" customHeight="1" x14ac:dyDescent="0.2">
      <c r="B12" s="9"/>
      <c r="C12" s="115"/>
      <c r="D12" s="178"/>
      <c r="E12" s="178"/>
      <c r="F12" s="178"/>
      <c r="G12" s="178"/>
      <c r="H12" s="115"/>
      <c r="I12" s="9"/>
      <c r="J12" s="9"/>
      <c r="L12" s="114"/>
    </row>
    <row r="13" spans="1:17" ht="14.1" customHeight="1" x14ac:dyDescent="0.2">
      <c r="B13" s="9"/>
      <c r="C13" s="115"/>
      <c r="D13" s="178"/>
      <c r="E13" s="178"/>
      <c r="F13" s="178"/>
      <c r="G13" s="178"/>
      <c r="H13" s="115"/>
      <c r="I13" s="9"/>
      <c r="J13" s="9"/>
      <c r="L13" s="114"/>
    </row>
    <row r="14" spans="1:17" ht="6" customHeight="1" x14ac:dyDescent="0.2">
      <c r="A14" s="10"/>
      <c r="B14" s="165"/>
      <c r="C14" s="165"/>
      <c r="D14" s="176"/>
      <c r="E14" s="176"/>
      <c r="F14" s="176"/>
      <c r="G14" s="176"/>
      <c r="H14" s="176"/>
      <c r="I14" s="176"/>
      <c r="J14" s="11"/>
      <c r="L14" s="114"/>
    </row>
    <row r="15" spans="1:17" ht="20.100000000000001" customHeight="1" x14ac:dyDescent="0.2">
      <c r="A15" s="10"/>
      <c r="B15" s="12" t="s">
        <v>2</v>
      </c>
      <c r="C15" s="177" t="s">
        <v>128</v>
      </c>
      <c r="D15" s="177"/>
      <c r="E15" s="177"/>
      <c r="F15" s="177"/>
      <c r="G15" s="177"/>
      <c r="H15" s="177"/>
      <c r="I15" s="97"/>
      <c r="J15" s="11"/>
      <c r="L15" s="114"/>
    </row>
    <row r="16" spans="1:17" ht="5.0999999999999996" customHeight="1" x14ac:dyDescent="0.2">
      <c r="A16" s="13"/>
      <c r="B16" s="167"/>
      <c r="C16" s="167"/>
      <c r="D16" s="167"/>
      <c r="E16" s="167"/>
      <c r="F16" s="167"/>
      <c r="G16" s="167"/>
      <c r="H16" s="167"/>
      <c r="I16" s="167"/>
      <c r="J16" s="167"/>
      <c r="L16" s="114"/>
    </row>
    <row r="17" spans="1:12" ht="3" customHeight="1" x14ac:dyDescent="0.2">
      <c r="A17" s="13"/>
      <c r="B17" s="167"/>
      <c r="C17" s="167"/>
      <c r="D17" s="167"/>
      <c r="E17" s="167"/>
      <c r="F17" s="167"/>
      <c r="G17" s="167"/>
      <c r="H17" s="167"/>
      <c r="I17" s="167"/>
      <c r="J17" s="167"/>
      <c r="L17" s="114"/>
    </row>
    <row r="18" spans="1:12" ht="30" customHeight="1" x14ac:dyDescent="0.2">
      <c r="A18" s="133"/>
      <c r="B18" s="168" t="s">
        <v>3</v>
      </c>
      <c r="C18" s="168"/>
      <c r="D18" s="168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7"/>
      <c r="C19" s="167"/>
      <c r="D19" s="167"/>
      <c r="E19" s="167"/>
      <c r="F19" s="167"/>
      <c r="G19" s="167"/>
      <c r="H19" s="167"/>
      <c r="I19" s="167"/>
      <c r="J19" s="169"/>
      <c r="L19" s="114"/>
    </row>
    <row r="20" spans="1:12" ht="9.9499999999999993" customHeight="1" x14ac:dyDescent="0.2">
      <c r="A20" s="15"/>
      <c r="B20" s="170"/>
      <c r="C20" s="170"/>
      <c r="D20" s="170"/>
      <c r="E20" s="170"/>
      <c r="F20" s="170"/>
      <c r="G20" s="170"/>
      <c r="H20" s="170"/>
      <c r="I20" s="170"/>
      <c r="J20" s="171"/>
      <c r="L20" s="114"/>
    </row>
    <row r="21" spans="1:12" x14ac:dyDescent="0.2">
      <c r="A21" s="15"/>
      <c r="B21" s="160" t="s">
        <v>8</v>
      </c>
      <c r="C21" s="160"/>
      <c r="D21" s="160"/>
      <c r="E21" s="16"/>
      <c r="F21" s="16"/>
      <c r="G21" s="16"/>
      <c r="H21" s="16"/>
      <c r="I21" s="16"/>
      <c r="J21" s="17"/>
    </row>
    <row r="22" spans="1:12" x14ac:dyDescent="0.2">
      <c r="A22" s="18"/>
      <c r="B22" s="159" t="s">
        <v>9</v>
      </c>
      <c r="C22" s="159"/>
      <c r="D22" s="159"/>
      <c r="E22" s="19"/>
      <c r="F22" s="19"/>
      <c r="G22" s="19"/>
      <c r="H22" s="19"/>
      <c r="I22" s="19"/>
      <c r="J22" s="20"/>
    </row>
    <row r="23" spans="1:12" x14ac:dyDescent="0.2">
      <c r="A23" s="18"/>
      <c r="B23" s="160" t="s">
        <v>10</v>
      </c>
      <c r="C23" s="160"/>
      <c r="D23" s="160"/>
      <c r="E23" s="19"/>
      <c r="F23" s="21"/>
      <c r="G23" s="21"/>
      <c r="H23" s="22">
        <f>SUM(H24:H26)</f>
        <v>33157146.82</v>
      </c>
      <c r="I23" s="22">
        <f>SUM(I24:I26)</f>
        <v>37750687.530000001</v>
      </c>
      <c r="J23" s="23"/>
    </row>
    <row r="24" spans="1:12" x14ac:dyDescent="0.2">
      <c r="A24" s="24"/>
      <c r="B24" s="25"/>
      <c r="C24" s="161" t="s">
        <v>11</v>
      </c>
      <c r="D24" s="161"/>
      <c r="E24" s="19"/>
      <c r="F24" s="26" t="s">
        <v>118</v>
      </c>
      <c r="G24" s="26" t="s">
        <v>119</v>
      </c>
      <c r="H24" s="27">
        <v>8134144.46</v>
      </c>
      <c r="I24" s="27">
        <v>9785138.5600000005</v>
      </c>
      <c r="J24" s="28"/>
    </row>
    <row r="25" spans="1:12" x14ac:dyDescent="0.2">
      <c r="A25" s="24"/>
      <c r="B25" s="25"/>
      <c r="C25" s="161" t="s">
        <v>12</v>
      </c>
      <c r="D25" s="161"/>
      <c r="E25" s="19"/>
      <c r="F25" s="26" t="s">
        <v>118</v>
      </c>
      <c r="G25" s="26" t="s">
        <v>120</v>
      </c>
      <c r="H25" s="27">
        <v>19859168.140000001</v>
      </c>
      <c r="I25" s="27">
        <v>21377919.550000001</v>
      </c>
      <c r="J25" s="28"/>
    </row>
    <row r="26" spans="1:12" x14ac:dyDescent="0.2">
      <c r="A26" s="24"/>
      <c r="B26" s="25"/>
      <c r="C26" s="161" t="s">
        <v>13</v>
      </c>
      <c r="D26" s="161"/>
      <c r="E26" s="19"/>
      <c r="F26" s="26" t="s">
        <v>118</v>
      </c>
      <c r="G26" s="26" t="s">
        <v>121</v>
      </c>
      <c r="H26" s="27">
        <v>5163834.22</v>
      </c>
      <c r="I26" s="27">
        <v>6587629.4199999999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60" t="s">
        <v>14</v>
      </c>
      <c r="C28" s="160"/>
      <c r="D28" s="16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1" t="s">
        <v>15</v>
      </c>
      <c r="D29" s="161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1" t="s">
        <v>16</v>
      </c>
      <c r="D30" s="161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1" t="s">
        <v>12</v>
      </c>
      <c r="D31" s="161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1" t="s">
        <v>13</v>
      </c>
      <c r="D32" s="161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62" t="s">
        <v>17</v>
      </c>
      <c r="C34" s="162"/>
      <c r="D34" s="162"/>
      <c r="E34" s="36"/>
      <c r="F34" s="37"/>
      <c r="G34" s="37"/>
      <c r="H34" s="38">
        <f>H23+H28</f>
        <v>33157146.82</v>
      </c>
      <c r="I34" s="38">
        <f>I23+I28</f>
        <v>37750687.530000001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59" t="s">
        <v>18</v>
      </c>
      <c r="C36" s="159"/>
      <c r="D36" s="159"/>
      <c r="E36" s="19"/>
      <c r="F36" s="33"/>
      <c r="G36" s="33"/>
      <c r="H36" s="34"/>
      <c r="I36" s="34"/>
      <c r="J36" s="23"/>
    </row>
    <row r="37" spans="1:14" x14ac:dyDescent="0.2">
      <c r="A37" s="18"/>
      <c r="B37" s="160" t="s">
        <v>10</v>
      </c>
      <c r="C37" s="160"/>
      <c r="D37" s="160"/>
      <c r="E37" s="19"/>
      <c r="F37" s="21"/>
      <c r="G37" s="21"/>
      <c r="H37" s="22">
        <f>SUM(H38:H40)</f>
        <v>2653803341.6799998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61" t="s">
        <v>11</v>
      </c>
      <c r="D38" s="161"/>
      <c r="E38" s="19"/>
      <c r="F38" s="26" t="s">
        <v>118</v>
      </c>
      <c r="G38" s="26" t="s">
        <v>119</v>
      </c>
      <c r="H38" s="118">
        <v>1752296635.95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61" t="s">
        <v>12</v>
      </c>
      <c r="D39" s="161"/>
      <c r="E39" s="8"/>
      <c r="F39" s="26" t="s">
        <v>118</v>
      </c>
      <c r="G39" s="41" t="s">
        <v>120</v>
      </c>
      <c r="H39" s="118">
        <v>647450606.14999998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61" t="s">
        <v>13</v>
      </c>
      <c r="D40" s="161"/>
      <c r="E40" s="8"/>
      <c r="F40" s="26" t="s">
        <v>118</v>
      </c>
      <c r="G40" s="41" t="s">
        <v>121</v>
      </c>
      <c r="H40" s="118">
        <v>254056099.58000001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L41" s="155"/>
      <c r="M41" s="155"/>
      <c r="N41" s="155"/>
    </row>
    <row r="42" spans="1:14" x14ac:dyDescent="0.2">
      <c r="A42" s="18"/>
      <c r="B42" s="160" t="s">
        <v>14</v>
      </c>
      <c r="C42" s="160"/>
      <c r="D42" s="16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61" t="s">
        <v>15</v>
      </c>
      <c r="D43" s="161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61" t="s">
        <v>16</v>
      </c>
      <c r="D44" s="161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61" t="s">
        <v>12</v>
      </c>
      <c r="D45" s="161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61" t="s">
        <v>13</v>
      </c>
      <c r="D46" s="161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62" t="s">
        <v>19</v>
      </c>
      <c r="C48" s="162"/>
      <c r="D48" s="162"/>
      <c r="E48" s="36"/>
      <c r="F48" s="42"/>
      <c r="G48" s="42"/>
      <c r="H48" s="38">
        <f>+H37+H42</f>
        <v>2653803341.6799998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60" t="s">
        <v>20</v>
      </c>
      <c r="C50" s="160"/>
      <c r="D50" s="160"/>
      <c r="E50" s="19"/>
      <c r="F50" s="26"/>
      <c r="G50" s="26"/>
      <c r="H50" s="43">
        <f>4407398780.47-33157147-2653803342</f>
        <v>1720438291.4700003</v>
      </c>
      <c r="I50" s="121">
        <f>4337771885-37750688-2585670383</f>
        <v>1714350814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3" t="s">
        <v>21</v>
      </c>
      <c r="C52" s="163"/>
      <c r="D52" s="163"/>
      <c r="E52" s="45"/>
      <c r="F52" s="46"/>
      <c r="G52" s="46"/>
      <c r="H52" s="98">
        <f>H34+H48+H50</f>
        <v>4407398779.9700003</v>
      </c>
      <c r="I52" s="122">
        <f>I34+I48+I50</f>
        <v>4337771884.0699997</v>
      </c>
      <c r="J52" s="47"/>
    </row>
    <row r="53" spans="1:12" x14ac:dyDescent="0.2"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1" t="s">
        <v>22</v>
      </c>
      <c r="C55" s="161"/>
      <c r="D55" s="161"/>
      <c r="E55" s="161"/>
      <c r="F55" s="161"/>
      <c r="G55" s="161"/>
      <c r="H55" s="161"/>
      <c r="I55" s="161"/>
      <c r="J55" s="161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3"/>
      <c r="D60" s="173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4"/>
      <c r="H61" s="174"/>
      <c r="I61" s="19"/>
      <c r="J61" s="51"/>
    </row>
    <row r="62" spans="1:12" s="6" customFormat="1" ht="12" customHeight="1" x14ac:dyDescent="0.2">
      <c r="A62" s="7"/>
      <c r="B62" s="157" t="s">
        <v>131</v>
      </c>
      <c r="C62" s="157"/>
      <c r="D62" s="157"/>
      <c r="E62" s="53"/>
      <c r="F62" s="53"/>
      <c r="G62" s="157" t="s">
        <v>132</v>
      </c>
      <c r="H62" s="157"/>
      <c r="I62" s="19"/>
      <c r="J62" s="51"/>
    </row>
    <row r="63" spans="1:12" x14ac:dyDescent="0.2">
      <c r="B63" s="158" t="s">
        <v>109</v>
      </c>
      <c r="C63" s="158"/>
      <c r="D63" s="158"/>
      <c r="G63" s="175" t="s">
        <v>133</v>
      </c>
      <c r="H63" s="175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5" workbookViewId="0">
      <selection activeCell="L38" sqref="L3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2" t="s">
        <v>129</v>
      </c>
      <c r="C2" s="202"/>
      <c r="D2" s="202"/>
      <c r="E2" s="202"/>
      <c r="F2" s="202"/>
      <c r="G2" s="202"/>
      <c r="H2" s="202"/>
      <c r="I2" s="202"/>
      <c r="J2" s="54"/>
    </row>
    <row r="3" spans="1:10" x14ac:dyDescent="0.2">
      <c r="A3" s="54"/>
      <c r="B3" s="202" t="s">
        <v>110</v>
      </c>
      <c r="C3" s="202"/>
      <c r="D3" s="202"/>
      <c r="E3" s="202"/>
      <c r="F3" s="202"/>
      <c r="G3" s="202"/>
      <c r="H3" s="202"/>
      <c r="I3" s="202"/>
      <c r="J3" s="54"/>
    </row>
    <row r="4" spans="1:10" x14ac:dyDescent="0.2">
      <c r="A4" s="54"/>
      <c r="B4" s="202" t="s">
        <v>23</v>
      </c>
      <c r="C4" s="202"/>
      <c r="D4" s="202"/>
      <c r="E4" s="202"/>
      <c r="F4" s="202"/>
      <c r="G4" s="202"/>
      <c r="H4" s="202"/>
      <c r="I4" s="202"/>
      <c r="J4" s="54"/>
    </row>
    <row r="5" spans="1:10" x14ac:dyDescent="0.2">
      <c r="A5" s="54"/>
      <c r="B5" s="202" t="s">
        <v>135</v>
      </c>
      <c r="C5" s="202"/>
      <c r="D5" s="202"/>
      <c r="E5" s="202"/>
      <c r="F5" s="202"/>
      <c r="G5" s="202"/>
      <c r="H5" s="202"/>
      <c r="I5" s="20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8"/>
      <c r="D7" s="178"/>
      <c r="E7" s="178"/>
      <c r="F7" s="178"/>
      <c r="G7" s="178"/>
      <c r="H7" s="178"/>
      <c r="I7" s="111"/>
      <c r="J7" s="54"/>
    </row>
    <row r="8" spans="1:10" ht="14.25" customHeight="1" x14ac:dyDescent="0.2">
      <c r="A8" s="54"/>
      <c r="B8" s="111"/>
      <c r="C8" s="178"/>
      <c r="D8" s="178"/>
      <c r="E8" s="178"/>
      <c r="F8" s="178"/>
      <c r="G8" s="178"/>
      <c r="H8" s="178"/>
      <c r="I8" s="111"/>
      <c r="J8" s="54"/>
    </row>
    <row r="9" spans="1:10" x14ac:dyDescent="0.2">
      <c r="A9" s="54"/>
      <c r="B9" s="111"/>
      <c r="C9" s="178"/>
      <c r="D9" s="178"/>
      <c r="E9" s="178"/>
      <c r="F9" s="178"/>
      <c r="G9" s="178"/>
      <c r="H9" s="178"/>
      <c r="I9" s="111"/>
      <c r="J9" s="54"/>
    </row>
    <row r="10" spans="1:10" x14ac:dyDescent="0.2">
      <c r="A10" s="54"/>
      <c r="B10" s="111"/>
      <c r="C10" s="178"/>
      <c r="D10" s="178"/>
      <c r="E10" s="178"/>
      <c r="F10" s="178"/>
      <c r="G10" s="178"/>
      <c r="H10" s="178"/>
      <c r="I10" s="111"/>
      <c r="J10" s="54"/>
    </row>
    <row r="11" spans="1:10" x14ac:dyDescent="0.2">
      <c r="A11" s="54"/>
      <c r="B11" s="111"/>
      <c r="C11" s="178"/>
      <c r="D11" s="178"/>
      <c r="E11" s="178"/>
      <c r="F11" s="178"/>
      <c r="G11" s="178"/>
      <c r="H11" s="178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3" t="s">
        <v>24</v>
      </c>
      <c r="C14" s="203"/>
      <c r="D14" s="203" t="s">
        <v>25</v>
      </c>
      <c r="E14" s="203"/>
      <c r="F14" s="203" t="s">
        <v>26</v>
      </c>
      <c r="G14" s="203"/>
      <c r="H14" s="203" t="s">
        <v>27</v>
      </c>
      <c r="I14" s="203"/>
      <c r="J14" s="54"/>
    </row>
    <row r="15" spans="1:10" x14ac:dyDescent="0.2">
      <c r="A15" s="54"/>
      <c r="B15" s="201"/>
      <c r="C15" s="201"/>
      <c r="D15" s="201" t="s">
        <v>28</v>
      </c>
      <c r="E15" s="201"/>
      <c r="F15" s="201" t="s">
        <v>29</v>
      </c>
      <c r="G15" s="201"/>
      <c r="H15" s="201" t="s">
        <v>30</v>
      </c>
      <c r="I15" s="201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1" t="s">
        <v>31</v>
      </c>
      <c r="C17" s="192"/>
      <c r="D17" s="192"/>
      <c r="E17" s="192"/>
      <c r="F17" s="192"/>
      <c r="G17" s="192"/>
      <c r="H17" s="192"/>
      <c r="I17" s="193"/>
      <c r="J17" s="54"/>
    </row>
    <row r="18" spans="1:11" x14ac:dyDescent="0.2">
      <c r="A18" s="54"/>
      <c r="B18" s="181" t="s">
        <v>112</v>
      </c>
      <c r="C18" s="181"/>
      <c r="D18" s="199">
        <v>647450606.14999998</v>
      </c>
      <c r="E18" s="200"/>
      <c r="F18" s="196">
        <v>17313654.02</v>
      </c>
      <c r="G18" s="197"/>
      <c r="H18" s="196">
        <f>D18-F18</f>
        <v>630136952.13</v>
      </c>
      <c r="I18" s="197"/>
      <c r="J18" s="54"/>
    </row>
    <row r="19" spans="1:11" x14ac:dyDescent="0.2">
      <c r="A19" s="54"/>
      <c r="B19" s="181" t="s">
        <v>113</v>
      </c>
      <c r="C19" s="181"/>
      <c r="D19" s="198">
        <v>1752296635.95</v>
      </c>
      <c r="E19" s="198"/>
      <c r="F19" s="195">
        <v>4545134.01</v>
      </c>
      <c r="G19" s="195"/>
      <c r="H19" s="196">
        <f t="shared" ref="H19:H20" si="0">D19-F19</f>
        <v>1747751501.9400001</v>
      </c>
      <c r="I19" s="197"/>
      <c r="J19" s="54"/>
    </row>
    <row r="20" spans="1:11" s="54" customFormat="1" x14ac:dyDescent="0.2">
      <c r="B20" s="181" t="s">
        <v>114</v>
      </c>
      <c r="C20" s="181"/>
      <c r="D20" s="198">
        <v>254056099.58000001</v>
      </c>
      <c r="E20" s="198"/>
      <c r="F20" s="195">
        <v>5163843.25</v>
      </c>
      <c r="G20" s="195"/>
      <c r="H20" s="196">
        <f t="shared" si="0"/>
        <v>248892256.33000001</v>
      </c>
      <c r="I20" s="197"/>
    </row>
    <row r="21" spans="1:11" x14ac:dyDescent="0.2">
      <c r="A21" s="54"/>
      <c r="B21" s="181"/>
      <c r="C21" s="181"/>
      <c r="D21" s="198"/>
      <c r="E21" s="198"/>
      <c r="F21" s="198" t="s">
        <v>116</v>
      </c>
      <c r="G21" s="198"/>
      <c r="H21" s="199" t="s">
        <v>116</v>
      </c>
      <c r="I21" s="200"/>
      <c r="J21" s="54"/>
      <c r="K21" s="55" t="s">
        <v>116</v>
      </c>
    </row>
    <row r="22" spans="1:11" x14ac:dyDescent="0.2">
      <c r="A22" s="54"/>
      <c r="B22" s="181"/>
      <c r="C22" s="181"/>
      <c r="D22" s="198"/>
      <c r="E22" s="198"/>
      <c r="F22" s="198" t="s">
        <v>116</v>
      </c>
      <c r="G22" s="198"/>
      <c r="H22" s="199" t="s">
        <v>116</v>
      </c>
      <c r="I22" s="200"/>
      <c r="J22" s="54"/>
    </row>
    <row r="23" spans="1:11" x14ac:dyDescent="0.2">
      <c r="A23" s="54"/>
      <c r="B23" s="181"/>
      <c r="C23" s="181"/>
      <c r="D23" s="198"/>
      <c r="E23" s="198"/>
      <c r="F23" s="198" t="s">
        <v>116</v>
      </c>
      <c r="G23" s="198"/>
      <c r="H23" s="199" t="s">
        <v>116</v>
      </c>
      <c r="I23" s="200"/>
      <c r="J23" s="54"/>
    </row>
    <row r="24" spans="1:11" x14ac:dyDescent="0.2">
      <c r="A24" s="54"/>
      <c r="B24" s="181"/>
      <c r="C24" s="181"/>
      <c r="D24" s="198"/>
      <c r="E24" s="198"/>
      <c r="F24" s="198" t="s">
        <v>116</v>
      </c>
      <c r="G24" s="198"/>
      <c r="H24" s="199" t="s">
        <v>116</v>
      </c>
      <c r="I24" s="200"/>
      <c r="J24" s="54"/>
    </row>
    <row r="25" spans="1:11" x14ac:dyDescent="0.2">
      <c r="A25" s="54"/>
      <c r="B25" s="181"/>
      <c r="C25" s="181"/>
      <c r="D25" s="198"/>
      <c r="E25" s="198"/>
      <c r="F25" s="198" t="s">
        <v>116</v>
      </c>
      <c r="G25" s="198"/>
      <c r="H25" s="199" t="s">
        <v>116</v>
      </c>
      <c r="I25" s="200"/>
      <c r="J25" s="54"/>
    </row>
    <row r="26" spans="1:11" x14ac:dyDescent="0.2">
      <c r="A26" s="54"/>
      <c r="B26" s="181"/>
      <c r="C26" s="181"/>
      <c r="D26" s="198"/>
      <c r="E26" s="198"/>
      <c r="F26" s="198"/>
      <c r="G26" s="198"/>
      <c r="H26" s="199">
        <f t="shared" ref="H26:H27" si="1">+D26-F26</f>
        <v>0</v>
      </c>
      <c r="I26" s="200"/>
      <c r="J26" s="54"/>
    </row>
    <row r="27" spans="1:11" x14ac:dyDescent="0.2">
      <c r="A27" s="54"/>
      <c r="B27" s="181" t="s">
        <v>32</v>
      </c>
      <c r="C27" s="181"/>
      <c r="D27" s="195">
        <f>SUM(D18:E26)</f>
        <v>2653803341.6799998</v>
      </c>
      <c r="E27" s="195"/>
      <c r="F27" s="195">
        <f>SUM(F18:G26)</f>
        <v>27022631.280000001</v>
      </c>
      <c r="G27" s="195"/>
      <c r="H27" s="196">
        <f t="shared" si="1"/>
        <v>2626780710.3999996</v>
      </c>
      <c r="I27" s="197"/>
      <c r="J27" s="54"/>
    </row>
    <row r="28" spans="1:11" x14ac:dyDescent="0.2">
      <c r="A28" s="54"/>
      <c r="B28" s="181"/>
      <c r="C28" s="181"/>
      <c r="D28" s="181"/>
      <c r="E28" s="181"/>
      <c r="F28" s="181"/>
      <c r="G28" s="181"/>
      <c r="H28" s="181"/>
      <c r="I28" s="181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1" t="s">
        <v>33</v>
      </c>
      <c r="C30" s="192"/>
      <c r="D30" s="192"/>
      <c r="E30" s="192"/>
      <c r="F30" s="192"/>
      <c r="G30" s="192"/>
      <c r="H30" s="192"/>
      <c r="I30" s="193"/>
      <c r="J30" s="54"/>
    </row>
    <row r="31" spans="1:11" x14ac:dyDescent="0.2">
      <c r="A31" s="54"/>
      <c r="B31" s="181"/>
      <c r="C31" s="181"/>
      <c r="D31" s="194"/>
      <c r="E31" s="194"/>
      <c r="F31" s="194"/>
      <c r="G31" s="194"/>
      <c r="H31" s="183">
        <f t="shared" ref="H31:H32" si="2">+D31-F31</f>
        <v>0</v>
      </c>
      <c r="I31" s="184"/>
      <c r="J31" s="54"/>
    </row>
    <row r="32" spans="1:11" x14ac:dyDescent="0.2">
      <c r="A32" s="54"/>
      <c r="B32" s="181"/>
      <c r="C32" s="181"/>
      <c r="D32" s="185"/>
      <c r="E32" s="185"/>
      <c r="F32" s="194"/>
      <c r="G32" s="194"/>
      <c r="H32" s="183">
        <f t="shared" si="2"/>
        <v>0</v>
      </c>
      <c r="I32" s="184"/>
      <c r="J32" s="54"/>
    </row>
    <row r="33" spans="1:10" x14ac:dyDescent="0.2">
      <c r="A33" s="54"/>
      <c r="B33" s="181"/>
      <c r="C33" s="181"/>
      <c r="D33" s="182"/>
      <c r="E33" s="182"/>
      <c r="F33" s="182"/>
      <c r="G33" s="182"/>
      <c r="H33" s="183">
        <f>+D33-F33</f>
        <v>0</v>
      </c>
      <c r="I33" s="184"/>
      <c r="J33" s="54"/>
    </row>
    <row r="34" spans="1:10" x14ac:dyDescent="0.2">
      <c r="A34" s="54"/>
      <c r="B34" s="181"/>
      <c r="C34" s="181"/>
      <c r="D34" s="182"/>
      <c r="E34" s="182"/>
      <c r="F34" s="182"/>
      <c r="G34" s="182"/>
      <c r="H34" s="183">
        <f t="shared" ref="H34:H39" si="3">+D34-F34</f>
        <v>0</v>
      </c>
      <c r="I34" s="184"/>
      <c r="J34" s="54"/>
    </row>
    <row r="35" spans="1:10" x14ac:dyDescent="0.2">
      <c r="A35" s="54"/>
      <c r="B35" s="181"/>
      <c r="C35" s="181"/>
      <c r="D35" s="182"/>
      <c r="E35" s="182"/>
      <c r="F35" s="182"/>
      <c r="G35" s="182"/>
      <c r="H35" s="183">
        <f t="shared" si="3"/>
        <v>0</v>
      </c>
      <c r="I35" s="184"/>
      <c r="J35" s="54"/>
    </row>
    <row r="36" spans="1:10" x14ac:dyDescent="0.2">
      <c r="A36" s="54"/>
      <c r="B36" s="181"/>
      <c r="C36" s="181"/>
      <c r="D36" s="182"/>
      <c r="E36" s="182"/>
      <c r="F36" s="182"/>
      <c r="G36" s="182"/>
      <c r="H36" s="183">
        <f t="shared" si="3"/>
        <v>0</v>
      </c>
      <c r="I36" s="184"/>
      <c r="J36" s="54"/>
    </row>
    <row r="37" spans="1:10" x14ac:dyDescent="0.2">
      <c r="A37" s="54"/>
      <c r="B37" s="181"/>
      <c r="C37" s="181"/>
      <c r="D37" s="182"/>
      <c r="E37" s="182"/>
      <c r="F37" s="182"/>
      <c r="G37" s="182"/>
      <c r="H37" s="183">
        <f t="shared" si="3"/>
        <v>0</v>
      </c>
      <c r="I37" s="184"/>
      <c r="J37" s="54"/>
    </row>
    <row r="38" spans="1:10" x14ac:dyDescent="0.2">
      <c r="A38" s="54"/>
      <c r="B38" s="181"/>
      <c r="C38" s="181"/>
      <c r="D38" s="182"/>
      <c r="E38" s="182"/>
      <c r="F38" s="182"/>
      <c r="G38" s="182"/>
      <c r="H38" s="183">
        <f t="shared" si="3"/>
        <v>0</v>
      </c>
      <c r="I38" s="184"/>
      <c r="J38" s="54"/>
    </row>
    <row r="39" spans="1:10" x14ac:dyDescent="0.2">
      <c r="A39" s="54"/>
      <c r="B39" s="181"/>
      <c r="C39" s="181"/>
      <c r="D39" s="182"/>
      <c r="E39" s="182"/>
      <c r="F39" s="182"/>
      <c r="G39" s="182"/>
      <c r="H39" s="183">
        <f t="shared" si="3"/>
        <v>0</v>
      </c>
      <c r="I39" s="184"/>
      <c r="J39" s="54"/>
    </row>
    <row r="40" spans="1:10" x14ac:dyDescent="0.2">
      <c r="A40" s="54"/>
      <c r="B40" s="181" t="s">
        <v>34</v>
      </c>
      <c r="C40" s="181"/>
      <c r="D40" s="185">
        <f>SUM(D31:E39)</f>
        <v>0</v>
      </c>
      <c r="E40" s="185"/>
      <c r="F40" s="185">
        <f>SUM(F31:G39)</f>
        <v>0</v>
      </c>
      <c r="G40" s="185"/>
      <c r="H40" s="185">
        <f>+D40-F40</f>
        <v>0</v>
      </c>
      <c r="I40" s="185"/>
      <c r="J40" s="54"/>
    </row>
    <row r="41" spans="1:10" x14ac:dyDescent="0.2">
      <c r="A41" s="54"/>
      <c r="B41" s="181"/>
      <c r="C41" s="181"/>
      <c r="D41" s="185"/>
      <c r="E41" s="185"/>
      <c r="F41" s="185"/>
      <c r="G41" s="185"/>
      <c r="H41" s="185"/>
      <c r="I41" s="185"/>
      <c r="J41" s="54"/>
    </row>
    <row r="42" spans="1:10" x14ac:dyDescent="0.2">
      <c r="A42" s="54"/>
      <c r="B42" s="187" t="s">
        <v>35</v>
      </c>
      <c r="C42" s="188"/>
      <c r="D42" s="189">
        <f>+D27+D40</f>
        <v>2653803341.6799998</v>
      </c>
      <c r="E42" s="190"/>
      <c r="F42" s="189">
        <f>+F27+F40</f>
        <v>27022631.280000001</v>
      </c>
      <c r="G42" s="190"/>
      <c r="H42" s="189">
        <f>+H27+H40</f>
        <v>2626780710.3999996</v>
      </c>
      <c r="I42" s="190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180"/>
      <c r="G49" s="180"/>
      <c r="H49" s="180"/>
      <c r="I49" s="125"/>
    </row>
    <row r="50" spans="2:9" x14ac:dyDescent="0.2">
      <c r="B50" s="186" t="s">
        <v>131</v>
      </c>
      <c r="C50" s="186"/>
      <c r="D50" s="186"/>
      <c r="F50" s="186" t="s">
        <v>132</v>
      </c>
      <c r="G50" s="186"/>
      <c r="H50" s="186"/>
      <c r="I50" s="126"/>
    </row>
    <row r="51" spans="2:9" x14ac:dyDescent="0.2">
      <c r="B51" s="179" t="s">
        <v>109</v>
      </c>
      <c r="C51" s="179"/>
      <c r="D51" s="179"/>
      <c r="F51" s="179" t="s">
        <v>133</v>
      </c>
      <c r="G51" s="179"/>
      <c r="H51" s="179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opLeftCell="A3" workbookViewId="0">
      <selection activeCell="D9" sqref="D9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6.7109375" style="56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202" t="s">
        <v>129</v>
      </c>
      <c r="B3" s="202"/>
      <c r="C3" s="202"/>
      <c r="D3" s="202"/>
      <c r="E3" s="202"/>
      <c r="F3" s="202"/>
    </row>
    <row r="4" spans="1:7" ht="15" customHeight="1" x14ac:dyDescent="0.2">
      <c r="A4" s="202" t="s">
        <v>111</v>
      </c>
      <c r="B4" s="202"/>
      <c r="C4" s="202"/>
      <c r="D4" s="202"/>
      <c r="E4" s="202"/>
      <c r="F4" s="202"/>
    </row>
    <row r="5" spans="1:7" ht="15" customHeight="1" x14ac:dyDescent="0.2">
      <c r="A5" s="202" t="s">
        <v>36</v>
      </c>
      <c r="B5" s="202"/>
      <c r="C5" s="202"/>
      <c r="D5" s="202"/>
      <c r="E5" s="202"/>
      <c r="F5" s="202"/>
    </row>
    <row r="6" spans="1:7" ht="15" customHeight="1" x14ac:dyDescent="0.2">
      <c r="A6" s="202" t="s">
        <v>135</v>
      </c>
      <c r="B6" s="202"/>
      <c r="C6" s="202"/>
      <c r="D6" s="202"/>
      <c r="E6" s="202"/>
      <c r="F6" s="20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72"/>
      <c r="C9" s="172"/>
      <c r="D9" s="116"/>
      <c r="E9" s="116"/>
      <c r="F9" s="116"/>
      <c r="G9" s="116"/>
    </row>
    <row r="10" spans="1:7" ht="11.25" customHeight="1" x14ac:dyDescent="0.2">
      <c r="B10" s="172"/>
      <c r="C10" s="172"/>
      <c r="D10" s="116"/>
      <c r="E10" s="116"/>
      <c r="F10" s="116"/>
      <c r="G10" s="116"/>
    </row>
    <row r="11" spans="1:7" ht="11.25" customHeight="1" x14ac:dyDescent="0.2">
      <c r="B11" s="172"/>
      <c r="C11" s="172"/>
      <c r="D11" s="116"/>
      <c r="E11" s="116"/>
      <c r="F11" s="116"/>
      <c r="G11" s="116"/>
    </row>
    <row r="12" spans="1:7" ht="11.25" customHeight="1" x14ac:dyDescent="0.2">
      <c r="B12" s="172"/>
      <c r="C12" s="172"/>
      <c r="D12" s="116"/>
      <c r="E12" s="116"/>
      <c r="F12" s="116"/>
      <c r="G12" s="116"/>
    </row>
    <row r="13" spans="1:7" ht="11.25" customHeight="1" x14ac:dyDescent="0.2">
      <c r="B13" s="172"/>
      <c r="C13" s="172"/>
      <c r="D13" s="116"/>
      <c r="E13" s="116"/>
      <c r="F13" s="116"/>
      <c r="G13" s="116"/>
    </row>
    <row r="14" spans="1:7" ht="11.25" customHeight="1" x14ac:dyDescent="0.2">
      <c r="B14" s="172"/>
      <c r="C14" s="172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5" t="s">
        <v>31</v>
      </c>
      <c r="C18" s="206"/>
      <c r="D18" s="207"/>
    </row>
    <row r="19" spans="2:8" x14ac:dyDescent="0.2">
      <c r="B19" s="58" t="s">
        <v>112</v>
      </c>
      <c r="C19" s="148">
        <f>ROUND(63519818.76,0)</f>
        <v>63519819</v>
      </c>
      <c r="D19" s="148">
        <f>+C19</f>
        <v>63519819</v>
      </c>
    </row>
    <row r="20" spans="2:8" x14ac:dyDescent="0.2">
      <c r="B20" s="58" t="s">
        <v>115</v>
      </c>
      <c r="C20" s="148">
        <f>ROUND(166510436.85,0)</f>
        <v>166510437</v>
      </c>
      <c r="D20" s="148">
        <f>+C20</f>
        <v>166510437</v>
      </c>
    </row>
    <row r="21" spans="2:8" s="57" customFormat="1" x14ac:dyDescent="0.2">
      <c r="B21" s="58" t="s">
        <v>114</v>
      </c>
      <c r="C21" s="148">
        <f>ROUND(21898000.33,0)</f>
        <v>21898000</v>
      </c>
      <c r="D21" s="148">
        <f>+C21</f>
        <v>21898000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251928256</v>
      </c>
      <c r="D29" s="148">
        <f>SUM(D19:D28)</f>
        <v>251928256</v>
      </c>
      <c r="H29" s="153"/>
    </row>
    <row r="30" spans="2:8" x14ac:dyDescent="0.2">
      <c r="B30" s="100"/>
      <c r="C30" s="100"/>
      <c r="D30" s="101"/>
    </row>
    <row r="31" spans="2:8" x14ac:dyDescent="0.2">
      <c r="B31" s="205" t="s">
        <v>33</v>
      </c>
      <c r="C31" s="206"/>
      <c r="D31" s="207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251928256</v>
      </c>
      <c r="D46" s="150">
        <f>+D29+D44</f>
        <v>251928256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179" t="s">
        <v>131</v>
      </c>
      <c r="B54" s="179"/>
      <c r="C54" s="127"/>
      <c r="D54" s="204" t="s">
        <v>132</v>
      </c>
      <c r="E54" s="204"/>
      <c r="F54" s="204"/>
    </row>
    <row r="55" spans="1:6" x14ac:dyDescent="0.2">
      <c r="A55" s="179" t="s">
        <v>109</v>
      </c>
      <c r="B55" s="179"/>
      <c r="D55" s="179" t="s">
        <v>133</v>
      </c>
      <c r="E55" s="179"/>
      <c r="F55" s="179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H13" sqref="H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1" t="s">
        <v>110</v>
      </c>
      <c r="C1" s="231"/>
      <c r="D1" s="231"/>
      <c r="E1" s="231"/>
      <c r="F1" s="231"/>
      <c r="G1" s="231"/>
      <c r="H1" s="231"/>
      <c r="I1" s="231"/>
      <c r="J1" s="231"/>
    </row>
    <row r="2" spans="2:10" x14ac:dyDescent="0.25">
      <c r="B2" s="232" t="s">
        <v>41</v>
      </c>
      <c r="C2" s="232"/>
      <c r="D2" s="232"/>
      <c r="E2" s="232"/>
      <c r="F2" s="232"/>
      <c r="G2" s="232"/>
      <c r="H2" s="232"/>
      <c r="I2" s="232"/>
      <c r="J2" s="232"/>
    </row>
    <row r="3" spans="2:10" x14ac:dyDescent="0.25">
      <c r="B3" s="232" t="s">
        <v>135</v>
      </c>
      <c r="C3" s="232"/>
      <c r="D3" s="232"/>
      <c r="E3" s="232"/>
      <c r="F3" s="232"/>
      <c r="G3" s="232"/>
      <c r="H3" s="232"/>
      <c r="I3" s="232"/>
      <c r="J3" s="232"/>
    </row>
    <row r="4" spans="2:10" x14ac:dyDescent="0.25">
      <c r="B4" s="232" t="s">
        <v>42</v>
      </c>
      <c r="C4" s="232"/>
      <c r="D4" s="232"/>
      <c r="E4" s="232"/>
      <c r="F4" s="232"/>
      <c r="G4" s="232"/>
      <c r="H4" s="232"/>
      <c r="I4" s="232"/>
      <c r="J4" s="23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3" t="s">
        <v>43</v>
      </c>
      <c r="C8" s="234"/>
      <c r="D8" s="144" t="s">
        <v>44</v>
      </c>
      <c r="E8" s="237" t="s">
        <v>45</v>
      </c>
      <c r="F8" s="237" t="s">
        <v>46</v>
      </c>
      <c r="G8" s="237" t="s">
        <v>47</v>
      </c>
      <c r="H8" s="144" t="s">
        <v>48</v>
      </c>
      <c r="I8" s="237" t="s">
        <v>49</v>
      </c>
      <c r="J8" s="237" t="s">
        <v>50</v>
      </c>
    </row>
    <row r="9" spans="2:10" ht="23.25" thickBot="1" x14ac:dyDescent="0.3">
      <c r="B9" s="235"/>
      <c r="C9" s="236"/>
      <c r="D9" s="145" t="s">
        <v>130</v>
      </c>
      <c r="E9" s="238"/>
      <c r="F9" s="238"/>
      <c r="G9" s="238"/>
      <c r="H9" s="145" t="s">
        <v>51</v>
      </c>
      <c r="I9" s="238"/>
      <c r="J9" s="238"/>
    </row>
    <row r="10" spans="2:10" x14ac:dyDescent="0.25">
      <c r="B10" s="229"/>
      <c r="C10" s="230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10" t="s">
        <v>52</v>
      </c>
      <c r="C11" s="211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10" t="s">
        <v>53</v>
      </c>
      <c r="C12" s="211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6" t="s">
        <v>54</v>
      </c>
      <c r="C13" s="213"/>
      <c r="D13" s="151">
        <v>2653803342</v>
      </c>
      <c r="E13" s="152"/>
      <c r="F13" s="151">
        <f>+'END NETO'!F27:G27</f>
        <v>27022631.280000001</v>
      </c>
      <c r="G13" s="152"/>
      <c r="H13" s="152">
        <f>+D13+E13-F13</f>
        <v>2626780710.7199998</v>
      </c>
      <c r="I13" s="152">
        <f>+'INT DEUDA'!C29</f>
        <v>251928256</v>
      </c>
      <c r="J13" s="152"/>
    </row>
    <row r="14" spans="2:10" ht="17.25" customHeight="1" x14ac:dyDescent="0.25">
      <c r="B14" s="212" t="s">
        <v>55</v>
      </c>
      <c r="C14" s="213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2" t="s">
        <v>56</v>
      </c>
      <c r="C15" s="213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10" t="s">
        <v>57</v>
      </c>
      <c r="C16" s="211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2" t="s">
        <v>58</v>
      </c>
      <c r="C17" s="213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4" t="s">
        <v>59</v>
      </c>
      <c r="C18" s="215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6" t="s">
        <v>60</v>
      </c>
      <c r="C19" s="213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7" t="s">
        <v>61</v>
      </c>
      <c r="C20" s="218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7" t="s">
        <v>62</v>
      </c>
      <c r="C22" s="218"/>
      <c r="D22" s="61"/>
      <c r="E22" s="61"/>
      <c r="F22" s="61"/>
      <c r="G22" s="61"/>
      <c r="H22" s="61"/>
      <c r="I22" s="61"/>
      <c r="J22" s="61"/>
    </row>
    <row r="23" spans="2:10" x14ac:dyDescent="0.25">
      <c r="B23" s="217"/>
      <c r="C23" s="218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7" t="s">
        <v>63</v>
      </c>
      <c r="C24" s="218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9" t="s">
        <v>64</v>
      </c>
      <c r="C25" s="220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9" t="s">
        <v>65</v>
      </c>
      <c r="C26" s="220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9" t="s">
        <v>66</v>
      </c>
      <c r="C27" s="220"/>
      <c r="D27" s="62"/>
      <c r="E27" s="62"/>
      <c r="F27" s="62"/>
      <c r="G27" s="62"/>
      <c r="H27" s="62"/>
      <c r="I27" s="62"/>
      <c r="J27" s="62"/>
    </row>
    <row r="28" spans="2:10" x14ac:dyDescent="0.25">
      <c r="B28" s="208"/>
      <c r="C28" s="20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7" t="s">
        <v>67</v>
      </c>
      <c r="C29" s="218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9" t="s">
        <v>68</v>
      </c>
      <c r="C30" s="220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9" t="s">
        <v>69</v>
      </c>
      <c r="C31" s="220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9" t="s">
        <v>70</v>
      </c>
      <c r="C32" s="220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4"/>
      <c r="C33" s="225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186" t="s">
        <v>131</v>
      </c>
      <c r="D39" s="186"/>
      <c r="E39" s="128"/>
      <c r="F39" s="128"/>
      <c r="G39" s="186" t="s">
        <v>132</v>
      </c>
      <c r="H39" s="186"/>
      <c r="J39" s="126"/>
    </row>
    <row r="40" spans="2:10" x14ac:dyDescent="0.25">
      <c r="B40" s="128"/>
      <c r="C40" s="179" t="s">
        <v>109</v>
      </c>
      <c r="D40" s="179"/>
      <c r="E40" s="128"/>
      <c r="F40" s="128"/>
      <c r="G40" s="179" t="s">
        <v>133</v>
      </c>
      <c r="H40" s="179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6" t="s">
        <v>71</v>
      </c>
      <c r="C43" s="67" t="s">
        <v>72</v>
      </c>
      <c r="D43" s="67" t="s">
        <v>73</v>
      </c>
      <c r="E43" s="67" t="s">
        <v>74</v>
      </c>
      <c r="F43" s="221" t="s">
        <v>75</v>
      </c>
      <c r="G43" s="67" t="s">
        <v>76</v>
      </c>
      <c r="H43" s="66"/>
      <c r="I43" s="66"/>
      <c r="J43" s="66"/>
    </row>
    <row r="44" spans="2:10" x14ac:dyDescent="0.25">
      <c r="B44" s="227"/>
      <c r="C44" s="68" t="s">
        <v>77</v>
      </c>
      <c r="D44" s="68" t="s">
        <v>78</v>
      </c>
      <c r="E44" s="68" t="s">
        <v>79</v>
      </c>
      <c r="F44" s="222"/>
      <c r="G44" s="68" t="s">
        <v>80</v>
      </c>
      <c r="H44" s="66"/>
      <c r="I44" s="66"/>
      <c r="J44" s="66"/>
    </row>
    <row r="45" spans="2:10" ht="15.75" thickBot="1" x14ac:dyDescent="0.3">
      <c r="B45" s="228"/>
      <c r="C45" s="69"/>
      <c r="D45" s="70" t="s">
        <v>81</v>
      </c>
      <c r="E45" s="69"/>
      <c r="F45" s="223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30" sqref="F30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1" t="s">
        <v>111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25">
      <c r="A2" s="232" t="s">
        <v>86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135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232" t="s">
        <v>117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39"/>
      <c r="I28" s="239"/>
    </row>
    <row r="29" spans="1:11" x14ac:dyDescent="0.25">
      <c r="B29" s="186" t="s">
        <v>131</v>
      </c>
      <c r="C29" s="186"/>
      <c r="H29" s="186" t="s">
        <v>132</v>
      </c>
      <c r="I29" s="186"/>
    </row>
    <row r="30" spans="1:11" x14ac:dyDescent="0.25">
      <c r="B30" s="179" t="s">
        <v>109</v>
      </c>
      <c r="C30" s="179"/>
      <c r="H30" s="179" t="s">
        <v>133</v>
      </c>
      <c r="I30" s="179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2020-02-12T02:01:23Z</cp:lastPrinted>
  <dcterms:created xsi:type="dcterms:W3CDTF">2017-03-13T17:50:42Z</dcterms:created>
  <dcterms:modified xsi:type="dcterms:W3CDTF">2021-01-27T06:20:01Z</dcterms:modified>
</cp:coreProperties>
</file>