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240" yWindow="30" windowWidth="20115" windowHeight="7995" firstSheet="1" activeTab="1"/>
  </bookViews>
  <sheets>
    <sheet name="PASIVOS CONTINGENTE" sheetId="7" state="hidden" r:id="rId1"/>
    <sheet name="EADP" sheetId="1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EADP!$A$2:$J$72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7" i="1" l="1"/>
  <c r="C19" i="3" l="1"/>
  <c r="D24" i="3" l="1"/>
  <c r="D23" i="3"/>
  <c r="D22" i="3"/>
  <c r="C20" i="3"/>
  <c r="C21" i="3"/>
  <c r="H23" i="2"/>
  <c r="H22" i="2"/>
  <c r="H21" i="2"/>
  <c r="F20" i="2"/>
  <c r="F18" i="2"/>
  <c r="F19" i="2"/>
  <c r="I46" i="1"/>
  <c r="I41" i="1" s="1"/>
  <c r="I44" i="1"/>
  <c r="I26" i="1"/>
  <c r="I23" i="1" s="1"/>
  <c r="H41" i="1"/>
  <c r="H23" i="1"/>
  <c r="H24" i="1" l="1"/>
  <c r="H25" i="1"/>
  <c r="H26" i="1"/>
  <c r="H44" i="1" l="1"/>
  <c r="H43" i="1"/>
  <c r="H42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9" i="1"/>
  <c r="I55" i="1" s="1"/>
  <c r="H49" i="1"/>
  <c r="H55" i="1" s="1"/>
  <c r="I32" i="1"/>
  <c r="H32" i="1"/>
  <c r="H38" i="1" s="1"/>
  <c r="I38" i="1"/>
  <c r="H13" i="4" l="1"/>
  <c r="I13" i="4"/>
  <c r="I59" i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<sst xmlns="http://schemas.openxmlformats.org/spreadsheetml/2006/main" count="239" uniqueCount="142">
  <si>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</si>
  <si>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</si>
  <si>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</si>
  <si>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</si>
  <si>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</si>
  <si>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</si>
  <si>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</si>
  <si>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</si>
  <si>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</si>
  <si>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</si>
  <si>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</si>
  <si>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</si>
  <si>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</si>
  <si>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</si>
  <si>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</si>
  <si>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</si>
  <si>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</si>
  <si>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</si>
  <si>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</si>
  <si>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</si>
  <si>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</si>
  <si>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</si>
  <si>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</si>
  <si>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</si>
  <si>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</si>
  <si>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</si>
  <si>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</si>
  <si>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</si>
  <si>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</si>
  <si>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</si>
  <si>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</si>
  <si>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</si>
  <si>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</si>
  <si>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</si>
  <si>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</si>
  <si>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</si>
  <si>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</si>
  <si>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</si>
  <si>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</si>
  <si>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</si>
  <si>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</si>
  <si>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</si>
  <si>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</si>
  <si>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</si>
  <si>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</si>
  <si>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</si>
  <si>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</si>
  <si>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</si>
  <si>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</si>
  <si>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</si>
  <si>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</si>
  <si>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</si>
  <si>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</si>
  <si>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</si>
  <si>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</si>
  <si>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</si>
  <si>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</si>
  <si>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</si>
  <si>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</si>
  <si>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</si>
  <si>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</si>
  <si>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</si>
  <si>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</si>
  <si>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</si>
  <si>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</si>
  <si>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</si>
  <si>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</si>
  <si>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</si>
  <si>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</si>
  <si>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</si>
  <si>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</si>
  <si>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</si>
  <si>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</si>
  <si>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</si>
  <si>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</si>
  <si>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</si>
  <si>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</si>
  <si>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</si>
  <si>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</si>
  <si>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</si>
  <si>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</si>
  <si>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</si>
  <si>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</si>
  <si>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</si>
  <si>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</si>
  <si>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</si>
  <si>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</si>
  <si>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</si>
  <si>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</si>
  <si>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</si>
  <si>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</si>
  <si>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</si>
  <si>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</si>
  <si>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</si>
  <si>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</si>
  <si>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</si>
  <si>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</si>
  <si>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</si>
  <si>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</si>
  <si>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</si>
  <si>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</si>
  <si>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</si>
  <si>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</si>
  <si>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</si>
  <si>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</si>
  <si>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</si>
  <si>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</si>
  <si>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</si>
  <si>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</si>
  <si>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</si>
  <si>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</si>
  <si>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</si>
  <si>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</si>
  <si>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</si>
  <si>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</si>
  <si>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</si>
  <si>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</si>
  <si>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</si>
  <si>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</si>
  <si>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</si>
  <si>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</si>
  <si>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</si>
  <si>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</si>
  <si>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</si>
  <si>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</si>
  <si>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</si>
  <si>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</si>
  <si>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</si>
  <si>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</si>
  <si>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</si>
  <si>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</si>
  <si>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</si>
  <si>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</si>
  <si>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Del 1 enero al 30 de junio 2020</t>
  </si>
  <si>
    <t>Del 1 de enero al 30 de junio 2020</t>
  </si>
  <si>
    <t>al 30 de junio de 2020-1 (d)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</si>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</sst>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00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0" fontId="6" fillId="6" borderId="2" xfId="2" applyFont="1" applyFill="1" applyBorder="1" applyAlignment="1" applyProtection="1">
      <alignment horizontal="center" vertical="center" wrapText="1"/>
    </xf>
    <xf numFmtId="0" fontId="6" fillId="6" borderId="3" xfId="2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4" xfId="2" applyFont="1" applyFill="1" applyBorder="1" applyAlignment="1" applyProtection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6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6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0" fontId="19" fillId="6" borderId="14" xfId="0" applyFont="1" applyFill="1" applyBorder="1" applyAlignment="1">
      <alignment horizontal="center" wrapText="1"/>
    </xf>
    <xf numFmtId="0" fontId="19" fillId="6" borderId="15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17" workbookViewId="0">
      <selection activeCell="J33" sqref="J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132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133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1"/>
      <c r="F9" s="171"/>
      <c r="G9" s="171"/>
      <c r="H9" s="171"/>
      <c r="I9" s="109"/>
      <c r="J9" s="9"/>
      <c r="K9" s="9"/>
    </row>
    <row r="10" spans="2:18" ht="14.1" customHeight="1" x14ac:dyDescent="0.2">
      <c r="C10" s="9"/>
      <c r="D10" s="109"/>
      <c r="E10" s="171"/>
      <c r="F10" s="171"/>
      <c r="G10" s="171"/>
      <c r="H10" s="171"/>
      <c r="I10" s="109"/>
      <c r="J10" s="9"/>
      <c r="K10" s="9"/>
    </row>
    <row r="11" spans="2:18" ht="14.1" customHeight="1" x14ac:dyDescent="0.2">
      <c r="C11" s="9"/>
      <c r="D11" s="104"/>
      <c r="E11" s="171"/>
      <c r="F11" s="171"/>
      <c r="G11" s="171"/>
      <c r="H11" s="171"/>
      <c r="I11" s="104"/>
      <c r="J11" s="9"/>
      <c r="K11" s="9"/>
    </row>
    <row r="12" spans="2:18" ht="14.1" customHeight="1" x14ac:dyDescent="0.2">
      <c r="C12" s="9"/>
      <c r="D12" s="109"/>
      <c r="E12" s="171"/>
      <c r="F12" s="171"/>
      <c r="G12" s="171"/>
      <c r="H12" s="171"/>
      <c r="I12" s="109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54"/>
      <c r="C16" s="167" t="s">
        <v>124</v>
      </c>
      <c r="D16" s="167"/>
      <c r="E16" s="167"/>
      <c r="F16" s="155"/>
      <c r="G16" s="156" t="s">
        <v>116</v>
      </c>
      <c r="H16" s="156" t="s">
        <v>4</v>
      </c>
      <c r="I16" s="155" t="s">
        <v>6</v>
      </c>
      <c r="J16" s="155" t="s">
        <v>7</v>
      </c>
      <c r="K16" s="157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62" t="s">
        <v>125</v>
      </c>
      <c r="D19" s="162"/>
      <c r="E19" s="162"/>
      <c r="F19" s="16"/>
      <c r="G19" s="16"/>
      <c r="H19" s="16"/>
      <c r="I19" s="16"/>
      <c r="J19" s="16"/>
      <c r="K19" s="17"/>
    </row>
    <row r="20" spans="2:11" x14ac:dyDescent="0.2">
      <c r="B20" s="18"/>
      <c r="C20" s="175" t="s">
        <v>116</v>
      </c>
      <c r="D20" s="175"/>
      <c r="E20" s="175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2" t="s">
        <v>116</v>
      </c>
      <c r="D21" s="162"/>
      <c r="E21" s="162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6" t="s">
        <v>116</v>
      </c>
      <c r="E22" s="176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6" t="s">
        <v>116</v>
      </c>
      <c r="E23" s="176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6" t="s">
        <v>116</v>
      </c>
      <c r="E24" s="176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2" t="s">
        <v>116</v>
      </c>
      <c r="D26" s="162"/>
      <c r="E26" s="162"/>
      <c r="F26" s="19"/>
      <c r="G26" s="21"/>
      <c r="H26" s="21"/>
      <c r="I26" s="22"/>
      <c r="J26" s="22"/>
      <c r="K26" s="23"/>
    </row>
    <row r="27" spans="2:11" x14ac:dyDescent="0.2">
      <c r="B27" s="35"/>
      <c r="C27" s="177" t="s">
        <v>116</v>
      </c>
      <c r="D27" s="177"/>
      <c r="E27" s="177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2" t="s">
        <v>116</v>
      </c>
      <c r="D29" s="162"/>
      <c r="E29" s="162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78" t="s">
        <v>127</v>
      </c>
      <c r="D31" s="178"/>
      <c r="E31" s="178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5"/>
      <c r="D32" s="175"/>
      <c r="E32" s="175"/>
      <c r="F32" s="175"/>
      <c r="G32" s="175"/>
      <c r="H32" s="175"/>
      <c r="I32" s="175"/>
      <c r="J32" s="175"/>
      <c r="K32" s="175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0"/>
      <c r="E36" s="130"/>
      <c r="F36" s="50"/>
      <c r="G36" s="7"/>
      <c r="H36" s="172"/>
      <c r="I36" s="172"/>
      <c r="J36" s="50"/>
      <c r="K36" s="50"/>
    </row>
    <row r="37" spans="2:11" s="6" customFormat="1" x14ac:dyDescent="0.2">
      <c r="B37" s="7"/>
      <c r="C37" s="34"/>
      <c r="D37" s="173" t="s">
        <v>129</v>
      </c>
      <c r="E37" s="173"/>
      <c r="F37" s="50"/>
      <c r="G37" s="50"/>
      <c r="H37" s="173" t="s">
        <v>130</v>
      </c>
      <c r="I37" s="173"/>
      <c r="J37" s="19"/>
      <c r="K37" s="50"/>
    </row>
    <row r="38" spans="2:11" s="6" customFormat="1" ht="12" customHeight="1" x14ac:dyDescent="0.2">
      <c r="B38" s="7"/>
      <c r="C38" s="51"/>
      <c r="D38" s="174" t="s">
        <v>109</v>
      </c>
      <c r="E38" s="174"/>
      <c r="F38" s="52"/>
      <c r="G38" s="52"/>
      <c r="H38" s="174" t="s">
        <v>131</v>
      </c>
      <c r="I38" s="174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>
      <selection activeCell="A18" sqref="A18:J18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132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134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3"/>
    </row>
    <row r="8" spans="1:17" ht="9" customHeight="1" x14ac:dyDescent="0.2">
      <c r="B8" s="9"/>
      <c r="C8" s="109"/>
      <c r="D8" s="109"/>
      <c r="E8" s="109"/>
      <c r="F8" s="109"/>
      <c r="G8" s="109"/>
      <c r="H8" s="109"/>
      <c r="I8" s="9"/>
      <c r="J8" s="9"/>
      <c r="L8" s="113"/>
    </row>
    <row r="9" spans="1:17" ht="9" customHeight="1" x14ac:dyDescent="0.2">
      <c r="B9" s="9"/>
      <c r="C9" s="109"/>
      <c r="D9" s="109"/>
      <c r="E9" s="109"/>
      <c r="F9" s="109"/>
      <c r="G9" s="109"/>
      <c r="H9" s="109"/>
      <c r="I9" s="9"/>
      <c r="J9" s="9"/>
      <c r="L9" s="113"/>
    </row>
    <row r="10" spans="1:17" ht="14.1" customHeight="1" x14ac:dyDescent="0.2">
      <c r="B10" s="9"/>
      <c r="C10" s="7"/>
      <c r="D10" s="182"/>
      <c r="E10" s="182"/>
      <c r="F10" s="182"/>
      <c r="G10" s="182"/>
      <c r="H10" s="114"/>
      <c r="I10" s="9"/>
      <c r="J10" s="9"/>
      <c r="L10" s="113"/>
    </row>
    <row r="11" spans="1:17" ht="14.1" customHeight="1" x14ac:dyDescent="0.2">
      <c r="B11" s="9"/>
      <c r="C11" s="114"/>
      <c r="D11" s="182"/>
      <c r="E11" s="182"/>
      <c r="F11" s="182"/>
      <c r="G11" s="182"/>
      <c r="H11" s="114"/>
      <c r="I11" s="9"/>
      <c r="J11" s="9"/>
      <c r="L11" s="113"/>
    </row>
    <row r="12" spans="1:17" ht="14.1" customHeight="1" x14ac:dyDescent="0.2">
      <c r="B12" s="9"/>
      <c r="C12" s="114"/>
      <c r="D12" s="182"/>
      <c r="E12" s="182"/>
      <c r="F12" s="182"/>
      <c r="G12" s="182"/>
      <c r="H12" s="114"/>
      <c r="I12" s="9"/>
      <c r="J12" s="9"/>
      <c r="L12" s="113"/>
    </row>
    <row r="13" spans="1:17" ht="14.1" customHeight="1" x14ac:dyDescent="0.2">
      <c r="B13" s="9"/>
      <c r="C13" s="114"/>
      <c r="D13" s="182"/>
      <c r="E13" s="182"/>
      <c r="F13" s="182"/>
      <c r="G13" s="182"/>
      <c r="H13" s="114"/>
      <c r="I13" s="9"/>
      <c r="J13" s="9"/>
      <c r="L13" s="113"/>
    </row>
    <row r="14" spans="1:17" ht="6" customHeight="1" x14ac:dyDescent="0.2">
      <c r="A14" s="10"/>
      <c r="B14" s="164"/>
      <c r="C14" s="164"/>
      <c r="D14" s="180"/>
      <c r="E14" s="180"/>
      <c r="F14" s="180"/>
      <c r="G14" s="180"/>
      <c r="H14" s="180"/>
      <c r="I14" s="180"/>
      <c r="J14" s="11"/>
      <c r="L14" s="113"/>
    </row>
    <row r="15" spans="1:17" ht="20.100000000000001" customHeight="1" x14ac:dyDescent="0.2">
      <c r="A15" s="10"/>
      <c r="B15" s="12" t="s">
        <v>2</v>
      </c>
      <c r="C15" s="181" t="s">
        <v>128</v>
      </c>
      <c r="D15" s="181"/>
      <c r="E15" s="181"/>
      <c r="F15" s="181"/>
      <c r="G15" s="181"/>
      <c r="H15" s="181"/>
      <c r="I15" s="96"/>
      <c r="J15" s="11"/>
      <c r="L15" s="113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3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3"/>
    </row>
    <row r="18" spans="1:12" ht="30" customHeight="1" x14ac:dyDescent="0.2">
      <c r="A18" s="154"/>
      <c r="B18" s="167" t="s">
        <v>3</v>
      </c>
      <c r="C18" s="167"/>
      <c r="D18" s="167"/>
      <c r="E18" s="155"/>
      <c r="F18" s="156" t="s">
        <v>4</v>
      </c>
      <c r="G18" s="156" t="s">
        <v>5</v>
      </c>
      <c r="H18" s="155" t="s">
        <v>6</v>
      </c>
      <c r="I18" s="155" t="s">
        <v>7</v>
      </c>
      <c r="J18" s="157"/>
      <c r="L18" s="113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3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3"/>
    </row>
    <row r="21" spans="1:12" x14ac:dyDescent="0.2">
      <c r="A21" s="15"/>
      <c r="B21" s="162" t="s">
        <v>8</v>
      </c>
      <c r="C21" s="162"/>
      <c r="D21" s="162"/>
      <c r="E21" s="16"/>
      <c r="F21" s="16"/>
      <c r="G21" s="16"/>
      <c r="H21" s="16"/>
      <c r="I21" s="16"/>
      <c r="J21" s="17"/>
    </row>
    <row r="22" spans="1:12" x14ac:dyDescent="0.2">
      <c r="A22" s="18"/>
      <c r="B22" s="175" t="s">
        <v>9</v>
      </c>
      <c r="C22" s="175"/>
      <c r="D22" s="175"/>
      <c r="E22" s="19"/>
      <c r="F22" s="19"/>
      <c r="G22" s="19"/>
      <c r="H22" s="19"/>
      <c r="I22" s="19"/>
      <c r="J22" s="20"/>
    </row>
    <row r="23" spans="1:12" x14ac:dyDescent="0.2">
      <c r="A23" s="18"/>
      <c r="B23" s="162" t="s">
        <v>10</v>
      </c>
      <c r="C23" s="162"/>
      <c r="D23" s="162"/>
      <c r="E23" s="19"/>
      <c r="F23" s="21"/>
      <c r="G23" s="21"/>
      <c r="H23" s="22">
        <f>SUM(H24:H29)</f>
        <v>37750688</v>
      </c>
      <c r="I23" s="22">
        <f>SUM(I24:I29)</f>
        <v>18615094</v>
      </c>
      <c r="J23" s="23"/>
    </row>
    <row r="24" spans="1:12" x14ac:dyDescent="0.2">
      <c r="A24" s="24"/>
      <c r="B24" s="25"/>
      <c r="C24" s="176" t="s">
        <v>11</v>
      </c>
      <c r="D24" s="176"/>
      <c r="E24" s="19"/>
      <c r="F24" s="26" t="s">
        <v>118</v>
      </c>
      <c r="G24" s="151" t="s">
        <v>119</v>
      </c>
      <c r="H24" s="27">
        <f>ROUND(9785138.56,0)</f>
        <v>9785139</v>
      </c>
      <c r="I24" s="27">
        <v>0</v>
      </c>
      <c r="J24" s="28"/>
      <c r="K24" s="146"/>
      <c r="L24" s="128"/>
    </row>
    <row r="25" spans="1:12" x14ac:dyDescent="0.2">
      <c r="A25" s="24"/>
      <c r="B25" s="25"/>
      <c r="C25" s="176" t="s">
        <v>12</v>
      </c>
      <c r="D25" s="176"/>
      <c r="E25" s="19"/>
      <c r="F25" s="26" t="s">
        <v>118</v>
      </c>
      <c r="G25" s="151" t="s">
        <v>120</v>
      </c>
      <c r="H25" s="27">
        <f>ROUND(21377919.55,0)</f>
        <v>21377920</v>
      </c>
      <c r="I25" s="27">
        <v>0</v>
      </c>
      <c r="J25" s="28"/>
      <c r="K25" s="146"/>
    </row>
    <row r="26" spans="1:12" x14ac:dyDescent="0.2">
      <c r="A26" s="24"/>
      <c r="B26" s="25"/>
      <c r="C26" s="176" t="s">
        <v>13</v>
      </c>
      <c r="D26" s="176"/>
      <c r="E26" s="19"/>
      <c r="F26" s="26" t="s">
        <v>118</v>
      </c>
      <c r="G26" s="151" t="s">
        <v>121</v>
      </c>
      <c r="H26" s="27">
        <f>ROUND(6587629.42,0)</f>
        <v>6587629</v>
      </c>
      <c r="I26" s="27">
        <f>ROUND(3494088.56,0)</f>
        <v>3494089</v>
      </c>
      <c r="J26" s="28"/>
      <c r="K26" s="146"/>
    </row>
    <row r="27" spans="1:12" x14ac:dyDescent="0.2">
      <c r="A27" s="24"/>
      <c r="B27" s="25"/>
      <c r="C27" s="150"/>
      <c r="D27" s="150"/>
      <c r="E27" s="19"/>
      <c r="F27" s="26" t="s">
        <v>118</v>
      </c>
      <c r="G27" s="151" t="s">
        <v>136</v>
      </c>
      <c r="H27" s="27">
        <v>0</v>
      </c>
      <c r="I27" s="27">
        <v>1190000</v>
      </c>
      <c r="J27" s="28"/>
      <c r="K27" s="146"/>
    </row>
    <row r="28" spans="1:12" x14ac:dyDescent="0.2">
      <c r="A28" s="24"/>
      <c r="B28" s="25"/>
      <c r="C28" s="150"/>
      <c r="D28" s="150"/>
      <c r="E28" s="19"/>
      <c r="F28" s="26" t="s">
        <v>118</v>
      </c>
      <c r="G28" s="151" t="s">
        <v>137</v>
      </c>
      <c r="H28" s="27">
        <v>0</v>
      </c>
      <c r="I28" s="27">
        <v>13038505</v>
      </c>
      <c r="J28" s="28"/>
      <c r="K28" s="146"/>
    </row>
    <row r="29" spans="1:12" x14ac:dyDescent="0.2">
      <c r="A29" s="24"/>
      <c r="B29" s="25"/>
      <c r="C29" s="150"/>
      <c r="D29" s="150"/>
      <c r="E29" s="19"/>
      <c r="F29" s="26" t="s">
        <v>118</v>
      </c>
      <c r="G29" s="151" t="s">
        <v>138</v>
      </c>
      <c r="H29" s="27">
        <v>0</v>
      </c>
      <c r="I29" s="27">
        <v>892500</v>
      </c>
      <c r="J29" s="28"/>
      <c r="K29" s="146"/>
    </row>
    <row r="30" spans="1:12" x14ac:dyDescent="0.2">
      <c r="A30" s="24"/>
      <c r="B30" s="25"/>
      <c r="C30" s="150"/>
      <c r="D30" s="150"/>
      <c r="E30" s="19"/>
      <c r="F30" s="26"/>
      <c r="G30" s="26"/>
      <c r="H30" s="27"/>
      <c r="I30" s="27"/>
      <c r="J30" s="28"/>
      <c r="K30" s="146"/>
    </row>
    <row r="31" spans="1:12" x14ac:dyDescent="0.2">
      <c r="A31" s="24"/>
      <c r="B31" s="25"/>
      <c r="C31" s="25"/>
      <c r="D31" s="29"/>
      <c r="E31" s="19"/>
      <c r="F31" s="30"/>
      <c r="G31" s="30"/>
      <c r="H31" s="31"/>
      <c r="I31" s="31"/>
      <c r="J31" s="28"/>
      <c r="K31" s="146"/>
    </row>
    <row r="32" spans="1:12" x14ac:dyDescent="0.2">
      <c r="A32" s="18"/>
      <c r="B32" s="162" t="s">
        <v>14</v>
      </c>
      <c r="C32" s="162"/>
      <c r="D32" s="162"/>
      <c r="E32" s="19"/>
      <c r="F32" s="21"/>
      <c r="G32" s="21"/>
      <c r="H32" s="22">
        <f>SUM(H33:H36)</f>
        <v>0</v>
      </c>
      <c r="I32" s="22">
        <f>SUM(I33:I36)</f>
        <v>0</v>
      </c>
      <c r="J32" s="23"/>
    </row>
    <row r="33" spans="1:14" x14ac:dyDescent="0.2">
      <c r="A33" s="24"/>
      <c r="B33" s="25"/>
      <c r="C33" s="176" t="s">
        <v>15</v>
      </c>
      <c r="D33" s="176"/>
      <c r="E33" s="19"/>
      <c r="F33" s="26"/>
      <c r="G33" s="26"/>
      <c r="H33" s="27">
        <v>0</v>
      </c>
      <c r="I33" s="27">
        <v>0</v>
      </c>
      <c r="J33" s="28"/>
    </row>
    <row r="34" spans="1:14" x14ac:dyDescent="0.2">
      <c r="A34" s="24"/>
      <c r="B34" s="25"/>
      <c r="C34" s="176" t="s">
        <v>16</v>
      </c>
      <c r="D34" s="176"/>
      <c r="E34" s="78"/>
      <c r="F34" s="79"/>
      <c r="G34" s="26"/>
      <c r="H34" s="27">
        <v>0</v>
      </c>
      <c r="I34" s="27">
        <v>0</v>
      </c>
      <c r="J34" s="28"/>
    </row>
    <row r="35" spans="1:14" x14ac:dyDescent="0.2">
      <c r="A35" s="24"/>
      <c r="B35" s="25"/>
      <c r="C35" s="176" t="s">
        <v>12</v>
      </c>
      <c r="D35" s="176"/>
      <c r="E35" s="78"/>
      <c r="F35" s="79"/>
      <c r="G35" s="26"/>
      <c r="H35" s="27">
        <v>0</v>
      </c>
      <c r="I35" s="27">
        <v>0</v>
      </c>
      <c r="J35" s="28"/>
    </row>
    <row r="36" spans="1:14" x14ac:dyDescent="0.2">
      <c r="A36" s="24"/>
      <c r="B36" s="8"/>
      <c r="C36" s="176" t="s">
        <v>13</v>
      </c>
      <c r="D36" s="176"/>
      <c r="E36" s="19"/>
      <c r="F36" s="26"/>
      <c r="G36" s="26"/>
      <c r="H36" s="32">
        <v>0</v>
      </c>
      <c r="I36" s="32">
        <v>0</v>
      </c>
      <c r="J36" s="28"/>
    </row>
    <row r="37" spans="1:14" x14ac:dyDescent="0.2">
      <c r="A37" s="24"/>
      <c r="B37" s="25"/>
      <c r="C37" s="25"/>
      <c r="D37" s="29"/>
      <c r="E37" s="19"/>
      <c r="F37" s="33"/>
      <c r="G37" s="33"/>
      <c r="H37" s="34"/>
      <c r="I37" s="34"/>
      <c r="J37" s="28"/>
    </row>
    <row r="38" spans="1:14" x14ac:dyDescent="0.2">
      <c r="A38" s="35"/>
      <c r="B38" s="177" t="s">
        <v>17</v>
      </c>
      <c r="C38" s="177"/>
      <c r="D38" s="177"/>
      <c r="E38" s="36"/>
      <c r="F38" s="37"/>
      <c r="G38" s="37"/>
      <c r="H38" s="38">
        <f>H23+H32</f>
        <v>37750688</v>
      </c>
      <c r="I38" s="38">
        <f>I23+I32</f>
        <v>18615094</v>
      </c>
      <c r="J38" s="39"/>
    </row>
    <row r="39" spans="1:14" x14ac:dyDescent="0.2">
      <c r="A39" s="18"/>
      <c r="B39" s="25"/>
      <c r="C39" s="25"/>
      <c r="D39" s="40"/>
      <c r="E39" s="19"/>
      <c r="F39" s="33"/>
      <c r="G39" s="33"/>
      <c r="H39" s="34"/>
      <c r="I39" s="34"/>
      <c r="J39" s="23"/>
    </row>
    <row r="40" spans="1:14" x14ac:dyDescent="0.2">
      <c r="A40" s="18"/>
      <c r="B40" s="175" t="s">
        <v>18</v>
      </c>
      <c r="C40" s="175"/>
      <c r="D40" s="175"/>
      <c r="E40" s="19"/>
      <c r="F40" s="33"/>
      <c r="G40" s="33"/>
      <c r="H40" s="34"/>
      <c r="I40" s="34"/>
      <c r="J40" s="23"/>
      <c r="K40" s="128"/>
    </row>
    <row r="41" spans="1:14" x14ac:dyDescent="0.2">
      <c r="A41" s="18"/>
      <c r="B41" s="162" t="s">
        <v>10</v>
      </c>
      <c r="C41" s="162"/>
      <c r="D41" s="162"/>
      <c r="E41" s="19"/>
      <c r="F41" s="21"/>
      <c r="G41" s="21"/>
      <c r="H41" s="22">
        <f>SUM(H42:H47)</f>
        <v>2585670383</v>
      </c>
      <c r="I41" s="22">
        <f>SUM(I42:I47)</f>
        <v>2597378900</v>
      </c>
      <c r="J41" s="23"/>
      <c r="K41" s="128"/>
    </row>
    <row r="42" spans="1:14" x14ac:dyDescent="0.2">
      <c r="A42" s="24"/>
      <c r="B42" s="25"/>
      <c r="C42" s="176" t="s">
        <v>11</v>
      </c>
      <c r="D42" s="176"/>
      <c r="E42" s="19"/>
      <c r="F42" s="26" t="s">
        <v>118</v>
      </c>
      <c r="G42" s="151" t="s">
        <v>119</v>
      </c>
      <c r="H42" s="117">
        <f>ROUND(1734606723.05,0)</f>
        <v>1734606723</v>
      </c>
      <c r="I42" s="117">
        <v>0</v>
      </c>
      <c r="J42" s="118"/>
      <c r="K42" s="145"/>
      <c r="L42" s="146"/>
      <c r="M42" s="146"/>
      <c r="N42" s="146"/>
    </row>
    <row r="43" spans="1:14" x14ac:dyDescent="0.2">
      <c r="A43" s="24"/>
      <c r="B43" s="8"/>
      <c r="C43" s="176" t="s">
        <v>12</v>
      </c>
      <c r="D43" s="176"/>
      <c r="E43" s="8"/>
      <c r="F43" s="26" t="s">
        <v>118</v>
      </c>
      <c r="G43" s="152" t="s">
        <v>120</v>
      </c>
      <c r="H43" s="117">
        <f>ROUND(608759032.58,0)</f>
        <v>608759033</v>
      </c>
      <c r="I43" s="117">
        <v>0</v>
      </c>
      <c r="J43" s="118"/>
      <c r="K43" s="145"/>
      <c r="L43" s="146"/>
      <c r="M43" s="146"/>
      <c r="N43" s="146"/>
    </row>
    <row r="44" spans="1:14" x14ac:dyDescent="0.2">
      <c r="A44" s="24"/>
      <c r="B44" s="8"/>
      <c r="C44" s="176" t="s">
        <v>13</v>
      </c>
      <c r="D44" s="176"/>
      <c r="E44" s="8"/>
      <c r="F44" s="26" t="s">
        <v>118</v>
      </c>
      <c r="G44" s="152" t="s">
        <v>121</v>
      </c>
      <c r="H44" s="117">
        <f>ROUND(242304626.91,0)</f>
        <v>242304627</v>
      </c>
      <c r="I44" s="117">
        <f>ROUND(242304626.91,0)</f>
        <v>242304627</v>
      </c>
      <c r="J44" s="118"/>
      <c r="K44" s="145"/>
      <c r="L44" s="146"/>
      <c r="M44" s="146"/>
      <c r="N44" s="146"/>
    </row>
    <row r="45" spans="1:14" x14ac:dyDescent="0.2">
      <c r="A45" s="24"/>
      <c r="B45" s="8"/>
      <c r="C45" s="150"/>
      <c r="D45" s="150"/>
      <c r="E45" s="8"/>
      <c r="F45" s="26" t="s">
        <v>118</v>
      </c>
      <c r="G45" s="151" t="s">
        <v>136</v>
      </c>
      <c r="H45" s="117">
        <v>0</v>
      </c>
      <c r="I45" s="117">
        <v>998810000</v>
      </c>
      <c r="J45" s="118"/>
      <c r="K45" s="145"/>
      <c r="L45" s="146"/>
      <c r="M45" s="146"/>
      <c r="N45" s="146"/>
    </row>
    <row r="46" spans="1:14" x14ac:dyDescent="0.2">
      <c r="A46" s="24"/>
      <c r="B46" s="8"/>
      <c r="C46" s="150"/>
      <c r="D46" s="150"/>
      <c r="E46" s="8"/>
      <c r="F46" s="26" t="s">
        <v>118</v>
      </c>
      <c r="G46" s="151" t="s">
        <v>137</v>
      </c>
      <c r="H46" s="117">
        <v>0</v>
      </c>
      <c r="I46" s="117">
        <f>ROUND(607156773.27,0)</f>
        <v>607156773</v>
      </c>
      <c r="J46" s="118"/>
      <c r="K46" s="145"/>
      <c r="L46" s="146"/>
      <c r="M46" s="146"/>
      <c r="N46" s="146"/>
    </row>
    <row r="47" spans="1:14" x14ac:dyDescent="0.2">
      <c r="A47" s="24"/>
      <c r="B47" s="8"/>
      <c r="C47" s="150"/>
      <c r="D47" s="150"/>
      <c r="E47" s="8"/>
      <c r="F47" s="26" t="s">
        <v>118</v>
      </c>
      <c r="G47" s="151" t="s">
        <v>138</v>
      </c>
      <c r="H47" s="117">
        <v>0</v>
      </c>
      <c r="I47" s="117">
        <v>749107500</v>
      </c>
      <c r="J47" s="118"/>
      <c r="K47" s="145"/>
      <c r="L47" s="146"/>
      <c r="M47" s="146"/>
      <c r="N47" s="146"/>
    </row>
    <row r="48" spans="1:14" x14ac:dyDescent="0.2">
      <c r="A48" s="24"/>
      <c r="B48" s="25"/>
      <c r="C48" s="25"/>
      <c r="D48" s="29"/>
      <c r="E48" s="19"/>
      <c r="F48" s="33"/>
      <c r="G48" s="33"/>
      <c r="H48" s="34"/>
      <c r="I48" s="112"/>
      <c r="J48" s="28"/>
      <c r="K48" s="145"/>
      <c r="L48" s="146"/>
      <c r="M48" s="146"/>
      <c r="N48" s="146"/>
    </row>
    <row r="49" spans="1:12" x14ac:dyDescent="0.2">
      <c r="A49" s="18"/>
      <c r="B49" s="162" t="s">
        <v>14</v>
      </c>
      <c r="C49" s="162"/>
      <c r="D49" s="162"/>
      <c r="E49" s="19"/>
      <c r="F49" s="21"/>
      <c r="G49" s="21"/>
      <c r="H49" s="22">
        <f>SUM(H50:H53)</f>
        <v>0</v>
      </c>
      <c r="I49" s="22">
        <f>SUM(I50:I53)</f>
        <v>0</v>
      </c>
      <c r="J49" s="23"/>
    </row>
    <row r="50" spans="1:12" x14ac:dyDescent="0.2">
      <c r="A50" s="24"/>
      <c r="B50" s="25"/>
      <c r="C50" s="176" t="s">
        <v>15</v>
      </c>
      <c r="D50" s="176"/>
      <c r="E50" s="19"/>
      <c r="F50" s="26"/>
      <c r="G50" s="26"/>
      <c r="H50" s="27">
        <v>0</v>
      </c>
      <c r="I50" s="27">
        <v>0</v>
      </c>
      <c r="J50" s="28"/>
    </row>
    <row r="51" spans="1:12" x14ac:dyDescent="0.2">
      <c r="A51" s="24"/>
      <c r="B51" s="25"/>
      <c r="C51" s="176" t="s">
        <v>16</v>
      </c>
      <c r="D51" s="176"/>
      <c r="E51" s="19"/>
      <c r="F51" s="26"/>
      <c r="G51" s="26"/>
      <c r="H51" s="27">
        <v>0</v>
      </c>
      <c r="I51" s="27">
        <v>0</v>
      </c>
      <c r="J51" s="28"/>
    </row>
    <row r="52" spans="1:12" x14ac:dyDescent="0.2">
      <c r="A52" s="24"/>
      <c r="B52" s="25"/>
      <c r="C52" s="176" t="s">
        <v>12</v>
      </c>
      <c r="D52" s="176"/>
      <c r="E52" s="19"/>
      <c r="F52" s="26"/>
      <c r="G52" s="26"/>
      <c r="H52" s="27">
        <v>0</v>
      </c>
      <c r="I52" s="27">
        <v>0</v>
      </c>
      <c r="J52" s="28"/>
    </row>
    <row r="53" spans="1:12" x14ac:dyDescent="0.2">
      <c r="A53" s="24"/>
      <c r="B53" s="19"/>
      <c r="C53" s="176" t="s">
        <v>13</v>
      </c>
      <c r="D53" s="176"/>
      <c r="E53" s="19"/>
      <c r="F53" s="26"/>
      <c r="G53" s="26"/>
      <c r="H53" s="27">
        <v>0</v>
      </c>
      <c r="I53" s="27">
        <v>0</v>
      </c>
      <c r="J53" s="28"/>
    </row>
    <row r="54" spans="1:12" x14ac:dyDescent="0.2">
      <c r="A54" s="24"/>
      <c r="B54" s="19"/>
      <c r="C54" s="19"/>
      <c r="D54" s="29"/>
      <c r="E54" s="19"/>
      <c r="F54" s="33"/>
      <c r="G54" s="33"/>
      <c r="H54" s="34"/>
      <c r="I54" s="34"/>
      <c r="J54" s="28"/>
    </row>
    <row r="55" spans="1:12" x14ac:dyDescent="0.2">
      <c r="A55" s="35"/>
      <c r="B55" s="177" t="s">
        <v>19</v>
      </c>
      <c r="C55" s="177"/>
      <c r="D55" s="177"/>
      <c r="E55" s="36"/>
      <c r="F55" s="41"/>
      <c r="G55" s="41"/>
      <c r="H55" s="38">
        <f>+H41+H49</f>
        <v>2585670383</v>
      </c>
      <c r="I55" s="119">
        <f>+I41+I49</f>
        <v>2597378900</v>
      </c>
      <c r="J55" s="39"/>
      <c r="K55" s="129"/>
    </row>
    <row r="56" spans="1:12" x14ac:dyDescent="0.2">
      <c r="A56" s="24"/>
      <c r="B56" s="25"/>
      <c r="C56" s="25"/>
      <c r="D56" s="29"/>
      <c r="E56" s="19"/>
      <c r="F56" s="33"/>
      <c r="G56" s="33"/>
      <c r="H56" s="34"/>
      <c r="I56" s="34"/>
      <c r="J56" s="28"/>
    </row>
    <row r="57" spans="1:12" x14ac:dyDescent="0.2">
      <c r="A57" s="24"/>
      <c r="B57" s="162" t="s">
        <v>20</v>
      </c>
      <c r="C57" s="162"/>
      <c r="D57" s="162"/>
      <c r="E57" s="19"/>
      <c r="F57" s="26"/>
      <c r="G57" s="26"/>
      <c r="H57" s="42">
        <v>1714350814</v>
      </c>
      <c r="I57" s="120">
        <f>ROUNDDOWN((3701712942.48-18615093.56-2597378900),0)</f>
        <v>1085718948</v>
      </c>
      <c r="J57" s="28"/>
      <c r="L57" s="7" t="s">
        <v>116</v>
      </c>
    </row>
    <row r="58" spans="1:12" x14ac:dyDescent="0.2">
      <c r="A58" s="24"/>
      <c r="B58" s="25"/>
      <c r="C58" s="25"/>
      <c r="D58" s="29"/>
      <c r="E58" s="19"/>
      <c r="F58" s="33"/>
      <c r="G58" s="33"/>
      <c r="H58" s="34"/>
      <c r="I58" s="34"/>
      <c r="J58" s="28"/>
    </row>
    <row r="59" spans="1:12" x14ac:dyDescent="0.2">
      <c r="A59" s="43"/>
      <c r="B59" s="178" t="s">
        <v>21</v>
      </c>
      <c r="C59" s="178"/>
      <c r="D59" s="178"/>
      <c r="E59" s="44"/>
      <c r="F59" s="45"/>
      <c r="G59" s="45"/>
      <c r="H59" s="97">
        <f>H38+H55+H57</f>
        <v>4337771885</v>
      </c>
      <c r="I59" s="121">
        <f>I38+I55+I57</f>
        <v>3701712942</v>
      </c>
      <c r="J59" s="46"/>
    </row>
    <row r="60" spans="1:12" x14ac:dyDescent="0.2">
      <c r="B60" s="175"/>
      <c r="C60" s="175"/>
      <c r="D60" s="175"/>
      <c r="E60" s="175"/>
      <c r="F60" s="175"/>
      <c r="G60" s="175"/>
      <c r="H60" s="175"/>
      <c r="I60" s="175"/>
      <c r="J60" s="175"/>
    </row>
    <row r="61" spans="1:12" x14ac:dyDescent="0.2">
      <c r="B61" s="47"/>
      <c r="C61" s="47"/>
      <c r="D61" s="48"/>
      <c r="E61" s="49"/>
      <c r="F61" s="48"/>
      <c r="G61" s="49"/>
      <c r="H61" s="49"/>
      <c r="I61" s="49"/>
    </row>
    <row r="62" spans="1:12" s="6" customFormat="1" x14ac:dyDescent="0.2">
      <c r="A62" s="7"/>
      <c r="B62" s="176" t="s">
        <v>22</v>
      </c>
      <c r="C62" s="176"/>
      <c r="D62" s="176"/>
      <c r="E62" s="176"/>
      <c r="F62" s="176"/>
      <c r="G62" s="176"/>
      <c r="H62" s="176"/>
      <c r="I62" s="176"/>
      <c r="J62" s="176"/>
    </row>
    <row r="63" spans="1:12" s="6" customFormat="1" x14ac:dyDescent="0.2">
      <c r="A63" s="7"/>
      <c r="B63" s="106"/>
      <c r="C63" s="106"/>
      <c r="D63" s="106"/>
      <c r="E63" s="106"/>
      <c r="F63" s="106"/>
      <c r="G63" s="106"/>
      <c r="H63" s="106"/>
      <c r="I63" s="106"/>
      <c r="J63" s="106"/>
    </row>
    <row r="64" spans="1:12" s="6" customFormat="1" x14ac:dyDescent="0.2">
      <c r="A64" s="7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0" s="6" customFormat="1" x14ac:dyDescent="0.2">
      <c r="A65" s="7"/>
      <c r="B65" s="106"/>
      <c r="C65" s="106"/>
      <c r="D65" s="106"/>
      <c r="E65" s="106"/>
      <c r="F65" s="106"/>
      <c r="G65" s="106"/>
      <c r="H65" s="106"/>
      <c r="I65" s="106"/>
      <c r="J65" s="106"/>
    </row>
    <row r="66" spans="1:10" s="6" customFormat="1" x14ac:dyDescent="0.2">
      <c r="A66" s="7"/>
      <c r="B66" s="122"/>
      <c r="C66" s="122"/>
      <c r="D66" s="122"/>
      <c r="E66" s="122"/>
      <c r="F66" s="122"/>
      <c r="G66" s="122"/>
      <c r="H66" s="122"/>
      <c r="I66" s="122"/>
      <c r="J66" s="122"/>
    </row>
    <row r="67" spans="1:10" s="6" customFormat="1" x14ac:dyDescent="0.2">
      <c r="A67" s="7"/>
      <c r="B67" s="29"/>
      <c r="C67" s="183"/>
      <c r="D67" s="183"/>
      <c r="E67" s="50"/>
      <c r="F67" s="7"/>
      <c r="G67" s="123"/>
      <c r="H67" s="123"/>
      <c r="I67" s="50"/>
      <c r="J67" s="50"/>
    </row>
    <row r="68" spans="1:10" s="6" customFormat="1" x14ac:dyDescent="0.2">
      <c r="A68" s="7"/>
      <c r="B68" s="130"/>
      <c r="C68" s="130"/>
      <c r="D68" s="131"/>
      <c r="E68" s="50"/>
      <c r="F68" s="50"/>
      <c r="G68" s="184"/>
      <c r="H68" s="184"/>
      <c r="I68" s="19"/>
      <c r="J68" s="50"/>
    </row>
    <row r="69" spans="1:10" s="6" customFormat="1" ht="12" customHeight="1" x14ac:dyDescent="0.2">
      <c r="A69" s="7"/>
      <c r="B69" s="173" t="s">
        <v>129</v>
      </c>
      <c r="C69" s="173"/>
      <c r="D69" s="173"/>
      <c r="E69" s="52"/>
      <c r="F69" s="52"/>
      <c r="G69" s="173" t="s">
        <v>130</v>
      </c>
      <c r="H69" s="173"/>
      <c r="I69" s="19"/>
      <c r="J69" s="50"/>
    </row>
    <row r="70" spans="1:10" x14ac:dyDescent="0.2">
      <c r="B70" s="174" t="s">
        <v>109</v>
      </c>
      <c r="C70" s="174"/>
      <c r="D70" s="174"/>
      <c r="G70" s="179" t="s">
        <v>131</v>
      </c>
      <c r="H70" s="179"/>
    </row>
  </sheetData>
  <mergeCells count="46">
    <mergeCell ref="G69:H69"/>
    <mergeCell ref="B59:D59"/>
    <mergeCell ref="B60:J60"/>
    <mergeCell ref="B62:J62"/>
    <mergeCell ref="C67:D67"/>
    <mergeCell ref="G68:H68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G70:H70"/>
    <mergeCell ref="B69:D69"/>
    <mergeCell ref="B70:D70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B16" workbookViewId="0">
      <selection activeCell="M31" sqref="M31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7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5" t="s">
        <v>132</v>
      </c>
      <c r="C2" s="185"/>
      <c r="D2" s="185"/>
      <c r="E2" s="185"/>
      <c r="F2" s="185"/>
      <c r="G2" s="185"/>
      <c r="H2" s="185"/>
      <c r="I2" s="185"/>
      <c r="J2" s="53"/>
    </row>
    <row r="3" spans="1:10" x14ac:dyDescent="0.2">
      <c r="A3" s="53"/>
      <c r="B3" s="185" t="s">
        <v>110</v>
      </c>
      <c r="C3" s="185"/>
      <c r="D3" s="185"/>
      <c r="E3" s="185"/>
      <c r="F3" s="185"/>
      <c r="G3" s="185"/>
      <c r="H3" s="185"/>
      <c r="I3" s="185"/>
      <c r="J3" s="53"/>
    </row>
    <row r="4" spans="1:10" x14ac:dyDescent="0.2">
      <c r="A4" s="53"/>
      <c r="B4" s="185" t="s">
        <v>23</v>
      </c>
      <c r="C4" s="185"/>
      <c r="D4" s="185"/>
      <c r="E4" s="185"/>
      <c r="F4" s="185"/>
      <c r="G4" s="185"/>
      <c r="H4" s="185"/>
      <c r="I4" s="185"/>
      <c r="J4" s="53"/>
    </row>
    <row r="5" spans="1:10" x14ac:dyDescent="0.2">
      <c r="A5" s="53"/>
      <c r="B5" s="185" t="s">
        <v>134</v>
      </c>
      <c r="C5" s="185"/>
      <c r="D5" s="185"/>
      <c r="E5" s="185"/>
      <c r="F5" s="185"/>
      <c r="G5" s="185"/>
      <c r="H5" s="185"/>
      <c r="I5" s="185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82"/>
      <c r="D7" s="182"/>
      <c r="E7" s="182"/>
      <c r="F7" s="182"/>
      <c r="G7" s="182"/>
      <c r="H7" s="182"/>
      <c r="I7" s="110"/>
      <c r="J7" s="53"/>
    </row>
    <row r="8" spans="1:10" ht="14.25" customHeight="1" x14ac:dyDescent="0.2">
      <c r="A8" s="53"/>
      <c r="B8" s="110"/>
      <c r="C8" s="182"/>
      <c r="D8" s="182"/>
      <c r="E8" s="182"/>
      <c r="F8" s="182"/>
      <c r="G8" s="182"/>
      <c r="H8" s="182"/>
      <c r="I8" s="110"/>
      <c r="J8" s="53"/>
    </row>
    <row r="9" spans="1:10" x14ac:dyDescent="0.2">
      <c r="A9" s="53"/>
      <c r="B9" s="110"/>
      <c r="C9" s="182"/>
      <c r="D9" s="182"/>
      <c r="E9" s="182"/>
      <c r="F9" s="182"/>
      <c r="G9" s="182"/>
      <c r="H9" s="182"/>
      <c r="I9" s="110"/>
      <c r="J9" s="53"/>
    </row>
    <row r="10" spans="1:10" x14ac:dyDescent="0.2">
      <c r="A10" s="53"/>
      <c r="B10" s="110"/>
      <c r="C10" s="182"/>
      <c r="D10" s="182"/>
      <c r="E10" s="182"/>
      <c r="F10" s="182"/>
      <c r="G10" s="182"/>
      <c r="H10" s="182"/>
      <c r="I10" s="110"/>
      <c r="J10" s="53"/>
    </row>
    <row r="11" spans="1:10" x14ac:dyDescent="0.2">
      <c r="A11" s="53"/>
      <c r="B11" s="110"/>
      <c r="C11" s="182"/>
      <c r="D11" s="182"/>
      <c r="E11" s="182"/>
      <c r="F11" s="182"/>
      <c r="G11" s="182"/>
      <c r="H11" s="182"/>
      <c r="I11" s="110"/>
      <c r="J11" s="53"/>
    </row>
    <row r="12" spans="1:10" x14ac:dyDescent="0.2">
      <c r="A12" s="53"/>
      <c r="B12" s="110"/>
      <c r="C12" s="110"/>
      <c r="D12" s="110"/>
      <c r="E12" s="110"/>
      <c r="F12" s="110"/>
      <c r="G12" s="110"/>
      <c r="H12" s="110"/>
      <c r="I12" s="110"/>
      <c r="J12" s="53"/>
    </row>
    <row r="13" spans="1:10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2">
      <c r="A14" s="53"/>
      <c r="B14" s="186" t="s">
        <v>24</v>
      </c>
      <c r="C14" s="186"/>
      <c r="D14" s="186" t="s">
        <v>25</v>
      </c>
      <c r="E14" s="186"/>
      <c r="F14" s="186" t="s">
        <v>26</v>
      </c>
      <c r="G14" s="186"/>
      <c r="H14" s="186" t="s">
        <v>27</v>
      </c>
      <c r="I14" s="186"/>
      <c r="J14" s="53"/>
    </row>
    <row r="15" spans="1:10" x14ac:dyDescent="0.2">
      <c r="A15" s="53"/>
      <c r="B15" s="192"/>
      <c r="C15" s="192"/>
      <c r="D15" s="192" t="s">
        <v>28</v>
      </c>
      <c r="E15" s="192"/>
      <c r="F15" s="192" t="s">
        <v>29</v>
      </c>
      <c r="G15" s="192"/>
      <c r="H15" s="192" t="s">
        <v>30</v>
      </c>
      <c r="I15" s="192"/>
      <c r="J15" s="53"/>
    </row>
    <row r="16" spans="1:10" x14ac:dyDescent="0.2">
      <c r="A16" s="53"/>
      <c r="B16" s="94"/>
      <c r="C16" s="94"/>
      <c r="D16" s="94"/>
      <c r="E16" s="94"/>
      <c r="F16" s="94"/>
      <c r="G16" s="94"/>
      <c r="H16" s="94"/>
      <c r="I16" s="94"/>
      <c r="J16" s="53"/>
    </row>
    <row r="17" spans="1:13" x14ac:dyDescent="0.2">
      <c r="A17" s="53"/>
      <c r="B17" s="193" t="s">
        <v>31</v>
      </c>
      <c r="C17" s="194"/>
      <c r="D17" s="194"/>
      <c r="E17" s="194"/>
      <c r="F17" s="194"/>
      <c r="G17" s="194"/>
      <c r="H17" s="194"/>
      <c r="I17" s="195"/>
      <c r="J17" s="53"/>
    </row>
    <row r="18" spans="1:13" x14ac:dyDescent="0.2">
      <c r="A18" s="53"/>
      <c r="B18" s="187" t="s">
        <v>112</v>
      </c>
      <c r="C18" s="187"/>
      <c r="D18" s="196">
        <v>647450606.14999998</v>
      </c>
      <c r="E18" s="197"/>
      <c r="F18" s="190">
        <f>17313654.02+1679226.52+1701056.48+1657676.72+1723170.19+1745571.41+1768263.85-333291.3+620195278</f>
        <v>647450605.88999999</v>
      </c>
      <c r="G18" s="191"/>
      <c r="H18" s="190">
        <f>D18-F18</f>
        <v>0.25999999046325684</v>
      </c>
      <c r="I18" s="191"/>
      <c r="J18" s="53"/>
    </row>
    <row r="19" spans="1:13" x14ac:dyDescent="0.2">
      <c r="A19" s="53"/>
      <c r="B19" s="187" t="s">
        <v>113</v>
      </c>
      <c r="C19" s="187"/>
      <c r="D19" s="188">
        <v>1752296635.95</v>
      </c>
      <c r="E19" s="188"/>
      <c r="F19" s="189">
        <f>7904774.34+732736.26+743727+754883.21+766206.46+777699.55+1740616609</f>
        <v>1752296635.8199999</v>
      </c>
      <c r="G19" s="189"/>
      <c r="H19" s="190">
        <f t="shared" ref="H19:H20" si="0">D19-F19</f>
        <v>0.13000011444091797</v>
      </c>
      <c r="I19" s="191"/>
      <c r="J19" s="53"/>
      <c r="M19" s="153"/>
    </row>
    <row r="20" spans="1:13" s="53" customFormat="1" x14ac:dyDescent="0.2">
      <c r="B20" s="187" t="s">
        <v>114</v>
      </c>
      <c r="C20" s="187"/>
      <c r="D20" s="188">
        <v>254056099.58000001</v>
      </c>
      <c r="E20" s="188"/>
      <c r="F20" s="189">
        <f>5163843.25+489791.58+499832+510078.86+520535.47+531206.46+542096.19</f>
        <v>8257383.8100000005</v>
      </c>
      <c r="G20" s="189"/>
      <c r="H20" s="190">
        <f t="shared" si="0"/>
        <v>245798715.77000001</v>
      </c>
      <c r="I20" s="191"/>
      <c r="K20" s="148"/>
    </row>
    <row r="21" spans="1:13" x14ac:dyDescent="0.2">
      <c r="A21" s="53"/>
      <c r="B21" s="187" t="s">
        <v>139</v>
      </c>
      <c r="C21" s="187"/>
      <c r="D21" s="188">
        <v>1000000000</v>
      </c>
      <c r="E21" s="188"/>
      <c r="F21" s="188">
        <v>0</v>
      </c>
      <c r="G21" s="188"/>
      <c r="H21" s="190">
        <f t="shared" ref="H21:H23" si="1">D21-F21</f>
        <v>1000000000</v>
      </c>
      <c r="I21" s="191"/>
      <c r="J21" s="53"/>
    </row>
    <row r="22" spans="1:13" x14ac:dyDescent="0.2">
      <c r="A22" s="53"/>
      <c r="B22" s="187" t="s">
        <v>140</v>
      </c>
      <c r="C22" s="187"/>
      <c r="D22" s="188">
        <v>620195278.26999998</v>
      </c>
      <c r="E22" s="188"/>
      <c r="F22" s="188">
        <v>0</v>
      </c>
      <c r="G22" s="188"/>
      <c r="H22" s="190">
        <f t="shared" si="1"/>
        <v>620195278.26999998</v>
      </c>
      <c r="I22" s="191"/>
      <c r="J22" s="53"/>
    </row>
    <row r="23" spans="1:13" x14ac:dyDescent="0.2">
      <c r="A23" s="53"/>
      <c r="B23" s="187" t="s">
        <v>141</v>
      </c>
      <c r="C23" s="187"/>
      <c r="D23" s="188">
        <v>750000000</v>
      </c>
      <c r="E23" s="188"/>
      <c r="F23" s="188">
        <v>0</v>
      </c>
      <c r="G23" s="188"/>
      <c r="H23" s="190">
        <f t="shared" si="1"/>
        <v>750000000</v>
      </c>
      <c r="I23" s="191"/>
      <c r="J23" s="53"/>
    </row>
    <row r="24" spans="1:13" x14ac:dyDescent="0.2">
      <c r="A24" s="53"/>
      <c r="B24" s="187"/>
      <c r="C24" s="187"/>
      <c r="D24" s="188"/>
      <c r="E24" s="188"/>
      <c r="F24" s="188" t="s">
        <v>116</v>
      </c>
      <c r="G24" s="188"/>
      <c r="H24" s="196" t="s">
        <v>116</v>
      </c>
      <c r="I24" s="197"/>
      <c r="J24" s="53"/>
    </row>
    <row r="25" spans="1:13" x14ac:dyDescent="0.2">
      <c r="A25" s="53"/>
      <c r="B25" s="187"/>
      <c r="C25" s="187"/>
      <c r="D25" s="188"/>
      <c r="E25" s="188"/>
      <c r="F25" s="188" t="s">
        <v>116</v>
      </c>
      <c r="G25" s="188"/>
      <c r="H25" s="196" t="s">
        <v>116</v>
      </c>
      <c r="I25" s="197"/>
      <c r="J25" s="53"/>
    </row>
    <row r="26" spans="1:13" x14ac:dyDescent="0.2">
      <c r="A26" s="53"/>
      <c r="B26" s="187"/>
      <c r="C26" s="187"/>
      <c r="D26" s="188"/>
      <c r="E26" s="188"/>
      <c r="F26" s="188"/>
      <c r="G26" s="188"/>
      <c r="H26" s="196">
        <f t="shared" ref="H26:H27" si="2">+D26-F26</f>
        <v>0</v>
      </c>
      <c r="I26" s="197"/>
      <c r="J26" s="53"/>
    </row>
    <row r="27" spans="1:13" x14ac:dyDescent="0.2">
      <c r="A27" s="53"/>
      <c r="B27" s="187" t="s">
        <v>32</v>
      </c>
      <c r="C27" s="187"/>
      <c r="D27" s="189">
        <f>SUM(D18:E26)</f>
        <v>5023998619.9499998</v>
      </c>
      <c r="E27" s="189"/>
      <c r="F27" s="189">
        <f>SUM(F18:G26)</f>
        <v>2408004625.52</v>
      </c>
      <c r="G27" s="189"/>
      <c r="H27" s="190">
        <f t="shared" si="2"/>
        <v>2615993994.4299998</v>
      </c>
      <c r="I27" s="191"/>
      <c r="J27" s="53"/>
    </row>
    <row r="28" spans="1:13" x14ac:dyDescent="0.2">
      <c r="A28" s="53"/>
      <c r="B28" s="187"/>
      <c r="C28" s="187"/>
      <c r="D28" s="187"/>
      <c r="E28" s="187"/>
      <c r="F28" s="187"/>
      <c r="G28" s="187"/>
      <c r="H28" s="187"/>
      <c r="I28" s="187"/>
      <c r="J28" s="53"/>
    </row>
    <row r="29" spans="1:13" x14ac:dyDescent="0.2">
      <c r="A29" s="53"/>
      <c r="B29" s="95"/>
      <c r="C29" s="95"/>
      <c r="D29" s="95"/>
      <c r="E29" s="95"/>
      <c r="F29" s="95"/>
      <c r="G29" s="95"/>
      <c r="H29" s="95"/>
      <c r="I29" s="95"/>
      <c r="J29" s="53"/>
    </row>
    <row r="30" spans="1:13" x14ac:dyDescent="0.2">
      <c r="A30" s="53"/>
      <c r="B30" s="201" t="s">
        <v>33</v>
      </c>
      <c r="C30" s="202"/>
      <c r="D30" s="202"/>
      <c r="E30" s="202"/>
      <c r="F30" s="202"/>
      <c r="G30" s="202"/>
      <c r="H30" s="202"/>
      <c r="I30" s="203"/>
      <c r="J30" s="53"/>
    </row>
    <row r="31" spans="1:13" x14ac:dyDescent="0.2">
      <c r="A31" s="53"/>
      <c r="B31" s="187"/>
      <c r="C31" s="187"/>
      <c r="D31" s="204"/>
      <c r="E31" s="204"/>
      <c r="F31" s="204"/>
      <c r="G31" s="204"/>
      <c r="H31" s="199">
        <f t="shared" ref="H31:H32" si="3">+D31-F31</f>
        <v>0</v>
      </c>
      <c r="I31" s="200"/>
      <c r="J31" s="53"/>
    </row>
    <row r="32" spans="1:13" x14ac:dyDescent="0.2">
      <c r="A32" s="53"/>
      <c r="B32" s="187"/>
      <c r="C32" s="187"/>
      <c r="D32" s="205"/>
      <c r="E32" s="205"/>
      <c r="F32" s="204"/>
      <c r="G32" s="204"/>
      <c r="H32" s="199">
        <f t="shared" si="3"/>
        <v>0</v>
      </c>
      <c r="I32" s="200"/>
      <c r="J32" s="53"/>
    </row>
    <row r="33" spans="1:10" x14ac:dyDescent="0.2">
      <c r="A33" s="53"/>
      <c r="B33" s="187"/>
      <c r="C33" s="187"/>
      <c r="D33" s="198"/>
      <c r="E33" s="198"/>
      <c r="F33" s="198"/>
      <c r="G33" s="198"/>
      <c r="H33" s="199">
        <f>+D33-F33</f>
        <v>0</v>
      </c>
      <c r="I33" s="200"/>
      <c r="J33" s="53"/>
    </row>
    <row r="34" spans="1:10" x14ac:dyDescent="0.2">
      <c r="A34" s="53"/>
      <c r="B34" s="187"/>
      <c r="C34" s="187"/>
      <c r="D34" s="198"/>
      <c r="E34" s="198"/>
      <c r="F34" s="198"/>
      <c r="G34" s="198"/>
      <c r="H34" s="199">
        <f t="shared" ref="H34:H39" si="4">+D34-F34</f>
        <v>0</v>
      </c>
      <c r="I34" s="200"/>
      <c r="J34" s="53"/>
    </row>
    <row r="35" spans="1:10" x14ac:dyDescent="0.2">
      <c r="A35" s="53"/>
      <c r="B35" s="187"/>
      <c r="C35" s="187"/>
      <c r="D35" s="198"/>
      <c r="E35" s="198"/>
      <c r="F35" s="198"/>
      <c r="G35" s="198"/>
      <c r="H35" s="199">
        <f t="shared" si="4"/>
        <v>0</v>
      </c>
      <c r="I35" s="200"/>
      <c r="J35" s="53"/>
    </row>
    <row r="36" spans="1:10" x14ac:dyDescent="0.2">
      <c r="A36" s="53"/>
      <c r="B36" s="187"/>
      <c r="C36" s="187"/>
      <c r="D36" s="198"/>
      <c r="E36" s="198"/>
      <c r="F36" s="198"/>
      <c r="G36" s="198"/>
      <c r="H36" s="199">
        <f t="shared" si="4"/>
        <v>0</v>
      </c>
      <c r="I36" s="200"/>
      <c r="J36" s="53"/>
    </row>
    <row r="37" spans="1:10" x14ac:dyDescent="0.2">
      <c r="A37" s="53"/>
      <c r="B37" s="187"/>
      <c r="C37" s="187"/>
      <c r="D37" s="198"/>
      <c r="E37" s="198"/>
      <c r="F37" s="198"/>
      <c r="G37" s="198"/>
      <c r="H37" s="199">
        <f t="shared" si="4"/>
        <v>0</v>
      </c>
      <c r="I37" s="200"/>
      <c r="J37" s="53"/>
    </row>
    <row r="38" spans="1:10" x14ac:dyDescent="0.2">
      <c r="A38" s="53"/>
      <c r="B38" s="187"/>
      <c r="C38" s="187"/>
      <c r="D38" s="198"/>
      <c r="E38" s="198"/>
      <c r="F38" s="198"/>
      <c r="G38" s="198"/>
      <c r="H38" s="199">
        <f t="shared" si="4"/>
        <v>0</v>
      </c>
      <c r="I38" s="200"/>
      <c r="J38" s="53"/>
    </row>
    <row r="39" spans="1:10" x14ac:dyDescent="0.2">
      <c r="A39" s="53"/>
      <c r="B39" s="187"/>
      <c r="C39" s="187"/>
      <c r="D39" s="198"/>
      <c r="E39" s="198"/>
      <c r="F39" s="198"/>
      <c r="G39" s="198"/>
      <c r="H39" s="199">
        <f t="shared" si="4"/>
        <v>0</v>
      </c>
      <c r="I39" s="200"/>
      <c r="J39" s="53"/>
    </row>
    <row r="40" spans="1:10" x14ac:dyDescent="0.2">
      <c r="A40" s="53"/>
      <c r="B40" s="187" t="s">
        <v>34</v>
      </c>
      <c r="C40" s="187"/>
      <c r="D40" s="205">
        <f>SUM(D31:E39)</f>
        <v>0</v>
      </c>
      <c r="E40" s="205"/>
      <c r="F40" s="205">
        <f>SUM(F31:G39)</f>
        <v>0</v>
      </c>
      <c r="G40" s="205"/>
      <c r="H40" s="205">
        <f>+D40-F40</f>
        <v>0</v>
      </c>
      <c r="I40" s="205"/>
      <c r="J40" s="53"/>
    </row>
    <row r="41" spans="1:10" x14ac:dyDescent="0.2">
      <c r="A41" s="53"/>
      <c r="B41" s="187"/>
      <c r="C41" s="187"/>
      <c r="D41" s="205"/>
      <c r="E41" s="205"/>
      <c r="F41" s="205"/>
      <c r="G41" s="205"/>
      <c r="H41" s="205"/>
      <c r="I41" s="205"/>
      <c r="J41" s="53"/>
    </row>
    <row r="42" spans="1:10" x14ac:dyDescent="0.2">
      <c r="A42" s="53"/>
      <c r="B42" s="209" t="s">
        <v>35</v>
      </c>
      <c r="C42" s="210"/>
      <c r="D42" s="211">
        <f>+D27+D40</f>
        <v>5023998619.9499998</v>
      </c>
      <c r="E42" s="212"/>
      <c r="F42" s="211">
        <f>+F27+F40</f>
        <v>2408004625.52</v>
      </c>
      <c r="G42" s="212"/>
      <c r="H42" s="211">
        <f>+H27+H40</f>
        <v>2615993994.4299998</v>
      </c>
      <c r="I42" s="212"/>
      <c r="J42" s="53"/>
    </row>
    <row r="43" spans="1:10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8" spans="1:10" x14ac:dyDescent="0.2">
      <c r="B48" s="124"/>
      <c r="C48" s="124"/>
    </row>
    <row r="49" spans="2:9" x14ac:dyDescent="0.2">
      <c r="B49" s="132"/>
      <c r="C49" s="132"/>
      <c r="D49" s="133"/>
      <c r="F49" s="207"/>
      <c r="G49" s="207"/>
      <c r="H49" s="207"/>
      <c r="I49" s="124"/>
    </row>
    <row r="50" spans="2:9" x14ac:dyDescent="0.2">
      <c r="B50" s="208" t="s">
        <v>129</v>
      </c>
      <c r="C50" s="208"/>
      <c r="D50" s="208"/>
      <c r="F50" s="208" t="s">
        <v>130</v>
      </c>
      <c r="G50" s="208"/>
      <c r="H50" s="208"/>
      <c r="I50" s="125"/>
    </row>
    <row r="51" spans="2:9" x14ac:dyDescent="0.2">
      <c r="B51" s="206" t="s">
        <v>109</v>
      </c>
      <c r="C51" s="206"/>
      <c r="D51" s="206"/>
      <c r="F51" s="206" t="s">
        <v>131</v>
      </c>
      <c r="G51" s="206"/>
      <c r="H51" s="206"/>
      <c r="I51" s="125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workbookViewId="0">
      <selection activeCell="H8" sqref="H8"/>
    </sheetView>
  </sheetViews>
  <sheetFormatPr baseColWidth="10" defaultColWidth="11.42578125" defaultRowHeight="11.25" x14ac:dyDescent="0.2"/>
  <cols>
    <col min="1" max="1" width="2" style="55" customWidth="1"/>
    <col min="2" max="2" width="37.140625" style="55" customWidth="1"/>
    <col min="3" max="3" width="22.28515625" style="55" customWidth="1"/>
    <col min="4" max="4" width="21.42578125" style="55" customWidth="1"/>
    <col min="5" max="5" width="5.42578125" style="55" customWidth="1"/>
    <col min="6" max="6" width="10.7109375" style="55" bestFit="1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5" t="s">
        <v>132</v>
      </c>
      <c r="B3" s="185"/>
      <c r="C3" s="185"/>
      <c r="D3" s="185"/>
      <c r="E3" s="185"/>
      <c r="F3" s="185"/>
    </row>
    <row r="4" spans="1:7" ht="15" customHeight="1" x14ac:dyDescent="0.2">
      <c r="A4" s="185" t="s">
        <v>111</v>
      </c>
      <c r="B4" s="185"/>
      <c r="C4" s="185"/>
      <c r="D4" s="185"/>
      <c r="E4" s="185"/>
      <c r="F4" s="185"/>
    </row>
    <row r="5" spans="1:7" ht="15" customHeight="1" x14ac:dyDescent="0.2">
      <c r="A5" s="185" t="s">
        <v>36</v>
      </c>
      <c r="B5" s="185"/>
      <c r="C5" s="185"/>
      <c r="D5" s="185"/>
      <c r="E5" s="185"/>
      <c r="F5" s="185"/>
    </row>
    <row r="6" spans="1:7" ht="15" customHeight="1" x14ac:dyDescent="0.2">
      <c r="A6" s="185" t="s">
        <v>134</v>
      </c>
      <c r="B6" s="185"/>
      <c r="C6" s="185"/>
      <c r="D6" s="185"/>
      <c r="E6" s="185"/>
      <c r="F6" s="185"/>
    </row>
    <row r="7" spans="1:7" x14ac:dyDescent="0.2">
      <c r="B7" s="110"/>
      <c r="C7" s="110"/>
      <c r="D7" s="110"/>
    </row>
    <row r="8" spans="1:7" x14ac:dyDescent="0.2">
      <c r="B8" s="110"/>
      <c r="C8" s="110"/>
      <c r="D8" s="110"/>
    </row>
    <row r="9" spans="1:7" ht="11.25" customHeight="1" x14ac:dyDescent="0.2">
      <c r="B9" s="171"/>
      <c r="C9" s="171"/>
      <c r="D9" s="115"/>
      <c r="E9" s="115"/>
      <c r="F9" s="115"/>
      <c r="G9" s="115"/>
    </row>
    <row r="10" spans="1:7" ht="11.25" customHeight="1" x14ac:dyDescent="0.2">
      <c r="B10" s="171"/>
      <c r="C10" s="171"/>
      <c r="D10" s="115"/>
      <c r="E10" s="115"/>
      <c r="F10" s="115"/>
      <c r="G10" s="115"/>
    </row>
    <row r="11" spans="1:7" ht="11.25" customHeight="1" x14ac:dyDescent="0.2">
      <c r="B11" s="171"/>
      <c r="C11" s="171"/>
      <c r="D11" s="115"/>
      <c r="E11" s="115"/>
      <c r="F11" s="115"/>
      <c r="G11" s="115"/>
    </row>
    <row r="12" spans="1:7" ht="11.25" customHeight="1" x14ac:dyDescent="0.2">
      <c r="B12" s="171"/>
      <c r="C12" s="171"/>
      <c r="D12" s="115"/>
      <c r="E12" s="115"/>
      <c r="F12" s="115"/>
      <c r="G12" s="115"/>
    </row>
    <row r="13" spans="1:7" ht="11.25" customHeight="1" x14ac:dyDescent="0.2">
      <c r="B13" s="171"/>
      <c r="C13" s="171"/>
      <c r="D13" s="115"/>
      <c r="E13" s="115"/>
      <c r="F13" s="115"/>
      <c r="G13" s="115"/>
    </row>
    <row r="14" spans="1:7" ht="11.25" customHeight="1" x14ac:dyDescent="0.2">
      <c r="B14" s="171"/>
      <c r="C14" s="171"/>
    </row>
    <row r="15" spans="1:7" x14ac:dyDescent="0.2">
      <c r="B15" s="56"/>
      <c r="C15" s="56"/>
    </row>
    <row r="16" spans="1:7" x14ac:dyDescent="0.2">
      <c r="B16" s="158" t="s">
        <v>24</v>
      </c>
      <c r="C16" s="158" t="s">
        <v>37</v>
      </c>
      <c r="D16" s="158" t="s">
        <v>38</v>
      </c>
    </row>
    <row r="17" spans="2:8" x14ac:dyDescent="0.2">
      <c r="B17" s="98"/>
      <c r="C17" s="98"/>
      <c r="D17" s="98"/>
    </row>
    <row r="18" spans="2:8" x14ac:dyDescent="0.2">
      <c r="B18" s="214" t="s">
        <v>31</v>
      </c>
      <c r="C18" s="215"/>
      <c r="D18" s="216"/>
    </row>
    <row r="19" spans="2:8" x14ac:dyDescent="0.2">
      <c r="B19" s="57" t="s">
        <v>112</v>
      </c>
      <c r="C19" s="139">
        <f>5222406.32+4230845.32+314898.43+4582594.46+4693930.84+3747848.63+1122475.91</f>
        <v>23914999.91</v>
      </c>
      <c r="D19" s="139">
        <f>+C19</f>
        <v>23914999.91</v>
      </c>
    </row>
    <row r="20" spans="2:8" x14ac:dyDescent="0.2">
      <c r="B20" s="57" t="s">
        <v>115</v>
      </c>
      <c r="C20" s="139">
        <f>10036067.84+12869972.22+11725211.58+12380349.14+10980337.63+5930628.91</f>
        <v>63922567.320000008</v>
      </c>
      <c r="D20" s="139">
        <f>+C20</f>
        <v>63922567.320000008</v>
      </c>
      <c r="G20" s="149"/>
    </row>
    <row r="21" spans="2:8" s="56" customFormat="1" x14ac:dyDescent="0.2">
      <c r="B21" s="57" t="s">
        <v>114</v>
      </c>
      <c r="C21" s="139">
        <f>1666330.88+1650431.53+1499407.86+1435294.74+1420343.5+1182199.82</f>
        <v>8854008.3300000001</v>
      </c>
      <c r="D21" s="139">
        <f>+C21</f>
        <v>8854008.3300000001</v>
      </c>
    </row>
    <row r="22" spans="2:8" x14ac:dyDescent="0.2">
      <c r="B22" s="57" t="s">
        <v>139</v>
      </c>
      <c r="C22" s="139">
        <v>0</v>
      </c>
      <c r="D22" s="139">
        <f t="shared" ref="D22:D24" si="0">+C22</f>
        <v>0</v>
      </c>
    </row>
    <row r="23" spans="2:8" x14ac:dyDescent="0.2">
      <c r="B23" s="57" t="s">
        <v>140</v>
      </c>
      <c r="C23" s="139">
        <v>0</v>
      </c>
      <c r="D23" s="139">
        <f t="shared" si="0"/>
        <v>0</v>
      </c>
      <c r="E23" s="56" t="s">
        <v>116</v>
      </c>
    </row>
    <row r="24" spans="2:8" x14ac:dyDescent="0.2">
      <c r="B24" s="57" t="s">
        <v>141</v>
      </c>
      <c r="C24" s="139">
        <v>0</v>
      </c>
      <c r="D24" s="139">
        <f t="shared" si="0"/>
        <v>0</v>
      </c>
      <c r="F24" s="56"/>
    </row>
    <row r="25" spans="2:8" x14ac:dyDescent="0.2">
      <c r="B25" s="57"/>
      <c r="C25" s="139"/>
      <c r="D25" s="140"/>
    </row>
    <row r="26" spans="2:8" x14ac:dyDescent="0.2">
      <c r="B26" s="57"/>
      <c r="C26" s="139"/>
      <c r="D26" s="140"/>
    </row>
    <row r="27" spans="2:8" x14ac:dyDescent="0.2">
      <c r="B27" s="57"/>
      <c r="C27" s="139"/>
      <c r="D27" s="140"/>
    </row>
    <row r="28" spans="2:8" x14ac:dyDescent="0.2">
      <c r="B28" s="57"/>
      <c r="C28" s="139"/>
      <c r="D28" s="140"/>
    </row>
    <row r="29" spans="2:8" x14ac:dyDescent="0.2">
      <c r="B29" s="59" t="s">
        <v>39</v>
      </c>
      <c r="C29" s="139">
        <f>SUM(C19:C28)</f>
        <v>96691575.560000002</v>
      </c>
      <c r="D29" s="139">
        <f>SUM(D19:D28)</f>
        <v>96691575.560000002</v>
      </c>
      <c r="F29" s="149"/>
      <c r="G29" s="149"/>
      <c r="H29" s="144"/>
    </row>
    <row r="30" spans="2:8" x14ac:dyDescent="0.2">
      <c r="B30" s="99"/>
      <c r="C30" s="99"/>
      <c r="D30" s="100"/>
    </row>
    <row r="31" spans="2:8" x14ac:dyDescent="0.2">
      <c r="B31" s="217" t="s">
        <v>33</v>
      </c>
      <c r="C31" s="218"/>
      <c r="D31" s="219"/>
    </row>
    <row r="32" spans="2:8" x14ac:dyDescent="0.2">
      <c r="B32" s="57"/>
      <c r="C32" s="81"/>
      <c r="D32" s="58">
        <v>6478071</v>
      </c>
    </row>
    <row r="33" spans="2:4" x14ac:dyDescent="0.2">
      <c r="B33" s="57"/>
      <c r="C33" s="81"/>
      <c r="D33" s="58">
        <v>2255620</v>
      </c>
    </row>
    <row r="34" spans="2:4" x14ac:dyDescent="0.2">
      <c r="B34" s="57"/>
      <c r="C34" s="57"/>
      <c r="D34" s="58"/>
    </row>
    <row r="35" spans="2:4" x14ac:dyDescent="0.2">
      <c r="B35" s="57"/>
      <c r="C35" s="57"/>
      <c r="D35" s="58"/>
    </row>
    <row r="36" spans="2:4" x14ac:dyDescent="0.2">
      <c r="B36" s="57"/>
      <c r="C36" s="57"/>
      <c r="D36" s="58"/>
    </row>
    <row r="37" spans="2:4" x14ac:dyDescent="0.2">
      <c r="B37" s="57"/>
      <c r="C37" s="57"/>
      <c r="D37" s="58"/>
    </row>
    <row r="38" spans="2:4" x14ac:dyDescent="0.2">
      <c r="B38" s="57"/>
      <c r="C38" s="57"/>
      <c r="D38" s="58"/>
    </row>
    <row r="39" spans="2:4" x14ac:dyDescent="0.2">
      <c r="B39" s="57"/>
      <c r="C39" s="57"/>
      <c r="D39" s="58"/>
    </row>
    <row r="40" spans="2:4" x14ac:dyDescent="0.2">
      <c r="B40" s="57"/>
      <c r="C40" s="57"/>
      <c r="D40" s="58"/>
    </row>
    <row r="41" spans="2:4" x14ac:dyDescent="0.2">
      <c r="B41" s="57"/>
      <c r="C41" s="57"/>
      <c r="D41" s="58"/>
    </row>
    <row r="42" spans="2:4" x14ac:dyDescent="0.2">
      <c r="B42" s="57"/>
      <c r="C42" s="57"/>
      <c r="D42" s="58"/>
    </row>
    <row r="43" spans="2:4" x14ac:dyDescent="0.2">
      <c r="B43" s="57"/>
      <c r="C43" s="57"/>
      <c r="D43" s="58"/>
    </row>
    <row r="44" spans="2:4" x14ac:dyDescent="0.2">
      <c r="B44" s="59" t="s">
        <v>40</v>
      </c>
      <c r="C44" s="81">
        <f>SUM(C32:C43)</f>
        <v>0</v>
      </c>
      <c r="D44" s="81">
        <v>0</v>
      </c>
    </row>
    <row r="45" spans="2:4" x14ac:dyDescent="0.2">
      <c r="B45" s="57"/>
      <c r="C45" s="81"/>
      <c r="D45" s="82"/>
    </row>
    <row r="46" spans="2:4" x14ac:dyDescent="0.2">
      <c r="B46" s="59" t="s">
        <v>35</v>
      </c>
      <c r="C46" s="141">
        <f>+C29+C44</f>
        <v>96691575.560000002</v>
      </c>
      <c r="D46" s="141">
        <f>+D29+D44</f>
        <v>96691575.560000002</v>
      </c>
    </row>
    <row r="49" spans="1:6" x14ac:dyDescent="0.2">
      <c r="C49" s="126"/>
    </row>
    <row r="50" spans="1:6" x14ac:dyDescent="0.2">
      <c r="C50" s="126"/>
    </row>
    <row r="53" spans="1:6" x14ac:dyDescent="0.2">
      <c r="B53" s="134"/>
      <c r="D53" s="134"/>
      <c r="E53" s="134"/>
      <c r="F53" s="134"/>
    </row>
    <row r="54" spans="1:6" x14ac:dyDescent="0.2">
      <c r="A54" s="206" t="s">
        <v>129</v>
      </c>
      <c r="B54" s="206"/>
      <c r="C54" s="126"/>
      <c r="D54" s="213" t="s">
        <v>130</v>
      </c>
      <c r="E54" s="213"/>
      <c r="F54" s="213"/>
    </row>
    <row r="55" spans="1:6" x14ac:dyDescent="0.2">
      <c r="A55" s="206" t="s">
        <v>109</v>
      </c>
      <c r="B55" s="206"/>
      <c r="D55" s="206" t="s">
        <v>131</v>
      </c>
      <c r="E55" s="206"/>
      <c r="F55" s="206"/>
    </row>
    <row r="56" spans="1:6" x14ac:dyDescent="0.2">
      <c r="D56" s="126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D13" sqref="D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20" t="s">
        <v>110</v>
      </c>
      <c r="C1" s="220"/>
      <c r="D1" s="220"/>
      <c r="E1" s="220"/>
      <c r="F1" s="220"/>
      <c r="G1" s="220"/>
      <c r="H1" s="220"/>
      <c r="I1" s="220"/>
      <c r="J1" s="220"/>
    </row>
    <row r="2" spans="2:10" x14ac:dyDescent="0.25">
      <c r="B2" s="221" t="s">
        <v>41</v>
      </c>
      <c r="C2" s="221"/>
      <c r="D2" s="221"/>
      <c r="E2" s="221"/>
      <c r="F2" s="221"/>
      <c r="G2" s="221"/>
      <c r="H2" s="221"/>
      <c r="I2" s="221"/>
      <c r="J2" s="221"/>
    </row>
    <row r="3" spans="2:10" x14ac:dyDescent="0.25">
      <c r="B3" s="221" t="s">
        <v>134</v>
      </c>
      <c r="C3" s="221"/>
      <c r="D3" s="221"/>
      <c r="E3" s="221"/>
      <c r="F3" s="221"/>
      <c r="G3" s="221"/>
      <c r="H3" s="221"/>
      <c r="I3" s="221"/>
      <c r="J3" s="221"/>
    </row>
    <row r="4" spans="2:10" x14ac:dyDescent="0.25">
      <c r="B4" s="221" t="s">
        <v>42</v>
      </c>
      <c r="C4" s="221"/>
      <c r="D4" s="221"/>
      <c r="E4" s="221"/>
      <c r="F4" s="221"/>
      <c r="G4" s="221"/>
      <c r="H4" s="221"/>
      <c r="I4" s="221"/>
      <c r="J4" s="221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6"/>
      <c r="F6" s="116"/>
      <c r="G6" s="116"/>
      <c r="H6" s="116"/>
      <c r="I6" s="111"/>
      <c r="J6" s="111"/>
    </row>
    <row r="7" spans="2:10" ht="15.75" thickBot="1" x14ac:dyDescent="0.3">
      <c r="B7" s="111"/>
      <c r="C7" s="111"/>
      <c r="D7" s="116"/>
      <c r="E7" s="116"/>
      <c r="F7" s="116"/>
      <c r="G7" s="116"/>
      <c r="H7" s="116"/>
      <c r="I7" s="111"/>
      <c r="J7" s="111"/>
    </row>
    <row r="8" spans="2:10" ht="22.5" customHeight="1" x14ac:dyDescent="0.25">
      <c r="B8" s="222" t="s">
        <v>43</v>
      </c>
      <c r="C8" s="223"/>
      <c r="D8" s="159" t="s">
        <v>44</v>
      </c>
      <c r="E8" s="226" t="s">
        <v>45</v>
      </c>
      <c r="F8" s="226" t="s">
        <v>46</v>
      </c>
      <c r="G8" s="226" t="s">
        <v>47</v>
      </c>
      <c r="H8" s="159" t="s">
        <v>48</v>
      </c>
      <c r="I8" s="226" t="s">
        <v>49</v>
      </c>
      <c r="J8" s="226" t="s">
        <v>50</v>
      </c>
    </row>
    <row r="9" spans="2:10" ht="23.25" thickBot="1" x14ac:dyDescent="0.3">
      <c r="B9" s="224"/>
      <c r="C9" s="225"/>
      <c r="D9" s="160" t="s">
        <v>135</v>
      </c>
      <c r="E9" s="227"/>
      <c r="F9" s="227"/>
      <c r="G9" s="227"/>
      <c r="H9" s="160" t="s">
        <v>51</v>
      </c>
      <c r="I9" s="227"/>
      <c r="J9" s="227"/>
    </row>
    <row r="10" spans="2:10" x14ac:dyDescent="0.25">
      <c r="B10" s="233"/>
      <c r="C10" s="234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5" t="s">
        <v>52</v>
      </c>
      <c r="C11" s="236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5" t="s">
        <v>53</v>
      </c>
      <c r="C12" s="236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8" t="s">
        <v>54</v>
      </c>
      <c r="C13" s="229"/>
      <c r="D13" s="142">
        <f>+'END NETO'!D27:E27</f>
        <v>5023998619.9499998</v>
      </c>
      <c r="E13" s="143"/>
      <c r="F13" s="142">
        <f>+'END NETO'!F27:G27</f>
        <v>2408004625.52</v>
      </c>
      <c r="G13" s="143"/>
      <c r="H13" s="143">
        <f>+D13+E13-F13</f>
        <v>2615993994.4299998</v>
      </c>
      <c r="I13" s="143">
        <f>+'INT DEUDA'!C29</f>
        <v>96691575.560000002</v>
      </c>
      <c r="J13" s="143"/>
    </row>
    <row r="14" spans="2:10" ht="17.25" customHeight="1" x14ac:dyDescent="0.25">
      <c r="B14" s="230" t="s">
        <v>55</v>
      </c>
      <c r="C14" s="229"/>
      <c r="D14" s="62"/>
      <c r="E14" s="62"/>
      <c r="F14" s="62"/>
      <c r="G14" s="62"/>
      <c r="H14" s="62"/>
      <c r="I14" s="62"/>
      <c r="J14" s="62"/>
    </row>
    <row r="15" spans="2:10" ht="25.5" customHeight="1" x14ac:dyDescent="0.25">
      <c r="B15" s="230" t="s">
        <v>56</v>
      </c>
      <c r="C15" s="229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5" t="s">
        <v>57</v>
      </c>
      <c r="C16" s="236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30" t="s">
        <v>58</v>
      </c>
      <c r="C17" s="229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9" t="s">
        <v>59</v>
      </c>
      <c r="C18" s="250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8" t="s">
        <v>60</v>
      </c>
      <c r="C19" s="229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7" t="s">
        <v>61</v>
      </c>
      <c r="C20" s="238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7" t="s">
        <v>62</v>
      </c>
      <c r="C22" s="238"/>
      <c r="D22" s="60"/>
      <c r="E22" s="60"/>
      <c r="F22" s="60"/>
      <c r="G22" s="60"/>
      <c r="H22" s="60"/>
      <c r="I22" s="60"/>
      <c r="J22" s="60"/>
    </row>
    <row r="23" spans="2:10" x14ac:dyDescent="0.25">
      <c r="B23" s="237"/>
      <c r="C23" s="238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7" t="s">
        <v>63</v>
      </c>
      <c r="C24" s="238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31" t="s">
        <v>64</v>
      </c>
      <c r="C25" s="232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31" t="s">
        <v>65</v>
      </c>
      <c r="C26" s="232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31" t="s">
        <v>66</v>
      </c>
      <c r="C27" s="232"/>
      <c r="D27" s="61"/>
      <c r="E27" s="61"/>
      <c r="F27" s="61"/>
      <c r="G27" s="61"/>
      <c r="H27" s="61"/>
      <c r="I27" s="61"/>
      <c r="J27" s="61"/>
    </row>
    <row r="28" spans="2:10" x14ac:dyDescent="0.25">
      <c r="B28" s="247"/>
      <c r="C28" s="248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7" t="s">
        <v>67</v>
      </c>
      <c r="C29" s="238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31" t="s">
        <v>68</v>
      </c>
      <c r="C30" s="232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31" t="s">
        <v>69</v>
      </c>
      <c r="C31" s="232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31" t="s">
        <v>70</v>
      </c>
      <c r="C32" s="232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42"/>
      <c r="C33" s="243"/>
      <c r="D33" s="63"/>
      <c r="E33" s="63"/>
      <c r="F33" s="63"/>
      <c r="G33" s="63"/>
      <c r="H33" s="63"/>
      <c r="I33" s="63"/>
      <c r="J33" s="63"/>
    </row>
    <row r="34" spans="2:10" x14ac:dyDescent="0.25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 x14ac:dyDescent="0.25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 x14ac:dyDescent="0.25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 x14ac:dyDescent="0.25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 x14ac:dyDescent="0.25">
      <c r="B38" s="127"/>
      <c r="C38" s="136"/>
      <c r="D38" s="136"/>
      <c r="E38" s="127"/>
      <c r="F38" s="127"/>
      <c r="G38" s="136"/>
      <c r="H38" s="137"/>
      <c r="I38" s="135"/>
      <c r="J38" s="127"/>
    </row>
    <row r="39" spans="2:10" x14ac:dyDescent="0.25">
      <c r="B39" s="127"/>
      <c r="C39" s="208" t="s">
        <v>129</v>
      </c>
      <c r="D39" s="208"/>
      <c r="E39" s="127"/>
      <c r="F39" s="127"/>
      <c r="G39" s="208" t="s">
        <v>130</v>
      </c>
      <c r="H39" s="208"/>
      <c r="J39" s="125"/>
    </row>
    <row r="40" spans="2:10" x14ac:dyDescent="0.25">
      <c r="B40" s="127"/>
      <c r="C40" s="206" t="s">
        <v>109</v>
      </c>
      <c r="D40" s="206"/>
      <c r="E40" s="127"/>
      <c r="F40" s="127"/>
      <c r="G40" s="206" t="s">
        <v>131</v>
      </c>
      <c r="H40" s="206"/>
      <c r="J40" s="126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4" t="s">
        <v>71</v>
      </c>
      <c r="C43" s="66" t="s">
        <v>72</v>
      </c>
      <c r="D43" s="66" t="s">
        <v>73</v>
      </c>
      <c r="E43" s="66" t="s">
        <v>74</v>
      </c>
      <c r="F43" s="239" t="s">
        <v>75</v>
      </c>
      <c r="G43" s="66" t="s">
        <v>76</v>
      </c>
      <c r="H43" s="65"/>
      <c r="I43" s="65"/>
      <c r="J43" s="65"/>
    </row>
    <row r="44" spans="2:10" x14ac:dyDescent="0.25">
      <c r="B44" s="245"/>
      <c r="C44" s="67" t="s">
        <v>77</v>
      </c>
      <c r="D44" s="67" t="s">
        <v>78</v>
      </c>
      <c r="E44" s="67" t="s">
        <v>79</v>
      </c>
      <c r="F44" s="240"/>
      <c r="G44" s="67" t="s">
        <v>80</v>
      </c>
      <c r="H44" s="65"/>
      <c r="I44" s="65"/>
      <c r="J44" s="65"/>
    </row>
    <row r="45" spans="2:10" ht="15.75" thickBot="1" x14ac:dyDescent="0.3">
      <c r="B45" s="246"/>
      <c r="C45" s="68"/>
      <c r="D45" s="69" t="s">
        <v>81</v>
      </c>
      <c r="E45" s="68"/>
      <c r="F45" s="241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I13" sqref="I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25">
      <c r="A2" s="221" t="s">
        <v>86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5">
      <c r="A3" s="221" t="s">
        <v>134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25">
      <c r="A4" s="221" t="s">
        <v>117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1" t="s">
        <v>87</v>
      </c>
      <c r="B6" s="160" t="s">
        <v>88</v>
      </c>
      <c r="C6" s="160" t="s">
        <v>89</v>
      </c>
      <c r="D6" s="160" t="s">
        <v>90</v>
      </c>
      <c r="E6" s="160" t="s">
        <v>91</v>
      </c>
      <c r="F6" s="160" t="s">
        <v>92</v>
      </c>
      <c r="G6" s="160" t="s">
        <v>93</v>
      </c>
      <c r="H6" s="160" t="s">
        <v>94</v>
      </c>
      <c r="I6" s="160" t="s">
        <v>95</v>
      </c>
      <c r="J6" s="160" t="s">
        <v>96</v>
      </c>
      <c r="K6" s="160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8"/>
      <c r="C28" s="138"/>
      <c r="H28" s="251"/>
      <c r="I28" s="251"/>
    </row>
    <row r="29" spans="1:11" x14ac:dyDescent="0.25">
      <c r="B29" s="208" t="s">
        <v>129</v>
      </c>
      <c r="C29" s="208"/>
      <c r="H29" s="208" t="s">
        <v>130</v>
      </c>
      <c r="I29" s="208"/>
    </row>
    <row r="30" spans="1:11" x14ac:dyDescent="0.25">
      <c r="B30" s="206" t="s">
        <v>109</v>
      </c>
      <c r="C30" s="206"/>
      <c r="H30" s="206" t="s">
        <v>131</v>
      </c>
      <c r="I30" s="206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2021-01-27T14:24:02Z</dcterms:modified>
</cp:coreProperties>
</file>