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CAROLINA HR\TRANSPARENCIA\2021\2do. TRIMESTRE 2021\I. INFORMACION CONTABLE\"/>
    </mc:Choice>
  </mc:AlternateContent>
  <bookViews>
    <workbookView xWindow="0" yWindow="0" windowWidth="28800" windowHeight="12135" firstSheet="1" activeTab="1"/>
  </bookViews>
  <sheets>
    <sheet name="EA" sheetId="1" state="hidden" r:id="rId1"/>
    <sheet name="ESF" sheetId="2" r:id="rId2"/>
    <sheet name="ECSF" sheetId="3" state="hidden" r:id="rId3"/>
    <sheet name="EVHP" sheetId="4" state="hidden" r:id="rId4"/>
    <sheet name="EFE" sheetId="5" state="hidden" r:id="rId5"/>
    <sheet name="Edo Analitico Activo" sheetId="6" state="hidden" r:id="rId6"/>
    <sheet name="ESFD" sheetId="7" state="hidden" r:id="rId7"/>
  </sheets>
  <externalReferences>
    <externalReference r:id="rId8"/>
  </externalReferences>
  <definedNames>
    <definedName name="_xlnm._FilterDatabase" localSheetId="5" hidden="1">'Edo Analitico Activo'!$C$26:$I$34</definedName>
    <definedName name="_xlnm.Print_Area" localSheetId="0">EA!$A$1:$K$69</definedName>
    <definedName name="_xlnm.Print_Area" localSheetId="2">ECSF!$A$1:$K$70</definedName>
    <definedName name="_xlnm.Print_Area" localSheetId="5">'Edo Analitico Activo'!$A$1:$L$50</definedName>
    <definedName name="_xlnm.Print_Area" localSheetId="4">EFE!$A$1:$Q$63</definedName>
    <definedName name="_xlnm.Print_Area" localSheetId="1">ESF!$A$1:$K$81</definedName>
    <definedName name="_xlnm.Print_Area" localSheetId="3">EVHP!$A$1:$I$66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7" l="1"/>
  <c r="F73" i="7"/>
  <c r="F68" i="7"/>
  <c r="F84" i="7" s="1"/>
  <c r="C65" i="7"/>
  <c r="F62" i="7"/>
  <c r="F46" i="7"/>
  <c r="E46" i="7"/>
  <c r="E45" i="7"/>
  <c r="E42" i="7" s="1"/>
  <c r="B45" i="7"/>
  <c r="B42" i="7"/>
  <c r="E35" i="7"/>
  <c r="B35" i="7"/>
  <c r="E31" i="7"/>
  <c r="B30" i="7"/>
  <c r="B29" i="7" s="1"/>
  <c r="C29" i="7"/>
  <c r="F27" i="7"/>
  <c r="E27" i="7"/>
  <c r="E23" i="7"/>
  <c r="F23" i="7"/>
  <c r="C21" i="7"/>
  <c r="B21" i="7"/>
  <c r="E13" i="7"/>
  <c r="B13" i="7"/>
  <c r="F13" i="7"/>
  <c r="C13" i="7"/>
  <c r="H34" i="6"/>
  <c r="I34" i="6" s="1"/>
  <c r="H33" i="6"/>
  <c r="I33" i="6" s="1"/>
  <c r="H32" i="6"/>
  <c r="I32" i="6" s="1"/>
  <c r="H31" i="6"/>
  <c r="I31" i="6" s="1"/>
  <c r="H30" i="6"/>
  <c r="I30" i="6" s="1"/>
  <c r="H29" i="6"/>
  <c r="I29" i="6" s="1"/>
  <c r="H28" i="6"/>
  <c r="I28" i="6" s="1"/>
  <c r="H27" i="6"/>
  <c r="I27" i="6" s="1"/>
  <c r="H26" i="6"/>
  <c r="G24" i="6"/>
  <c r="F24" i="6"/>
  <c r="E24" i="6"/>
  <c r="I22" i="6"/>
  <c r="H22" i="6"/>
  <c r="H21" i="6"/>
  <c r="I21" i="6" s="1"/>
  <c r="H20" i="6"/>
  <c r="I20" i="6" s="1"/>
  <c r="H19" i="6"/>
  <c r="I19" i="6" s="1"/>
  <c r="H18" i="6"/>
  <c r="I18" i="6" s="1"/>
  <c r="H17" i="6"/>
  <c r="I17" i="6" s="1"/>
  <c r="H16" i="6"/>
  <c r="I16" i="6" s="1"/>
  <c r="G14" i="6"/>
  <c r="G36" i="6" s="1"/>
  <c r="F14" i="6"/>
  <c r="E14" i="6"/>
  <c r="E36" i="6" s="1"/>
  <c r="P34" i="5"/>
  <c r="P33" i="5" s="1"/>
  <c r="P28" i="5"/>
  <c r="P27" i="5" s="1"/>
  <c r="H26" i="5"/>
  <c r="P18" i="5"/>
  <c r="P13" i="5"/>
  <c r="H13" i="5"/>
  <c r="C9" i="5"/>
  <c r="A5" i="5"/>
  <c r="H50" i="4"/>
  <c r="H49" i="4"/>
  <c r="G47" i="4"/>
  <c r="H47" i="4" s="1"/>
  <c r="H44" i="4"/>
  <c r="E39" i="4"/>
  <c r="D39" i="4"/>
  <c r="H37" i="4"/>
  <c r="H29" i="4"/>
  <c r="H28" i="4"/>
  <c r="G26" i="4"/>
  <c r="H26" i="4" s="1"/>
  <c r="H24" i="4"/>
  <c r="H23" i="4"/>
  <c r="H22" i="4"/>
  <c r="H20" i="4"/>
  <c r="F19" i="4"/>
  <c r="F31" i="4" s="1"/>
  <c r="H17" i="4"/>
  <c r="D14" i="4"/>
  <c r="H15" i="4"/>
  <c r="A8" i="4"/>
  <c r="I55" i="3"/>
  <c r="J55" i="3" s="1"/>
  <c r="J54" i="3"/>
  <c r="I54" i="3"/>
  <c r="I52" i="3" s="1"/>
  <c r="I49" i="3"/>
  <c r="J49" i="3" s="1"/>
  <c r="J48" i="3"/>
  <c r="I48" i="3"/>
  <c r="D36" i="3"/>
  <c r="E36" i="3" s="1"/>
  <c r="D35" i="3"/>
  <c r="E35" i="3" s="1"/>
  <c r="I34" i="3"/>
  <c r="J34" i="3" s="1"/>
  <c r="E34" i="3"/>
  <c r="D34" i="3"/>
  <c r="J33" i="3"/>
  <c r="I33" i="3"/>
  <c r="D33" i="3"/>
  <c r="E33" i="3" s="1"/>
  <c r="I32" i="3"/>
  <c r="J32" i="3" s="1"/>
  <c r="I30" i="3"/>
  <c r="J30" i="3" s="1"/>
  <c r="E30" i="3"/>
  <c r="D30" i="3"/>
  <c r="I29" i="3"/>
  <c r="J29" i="3" s="1"/>
  <c r="D28" i="3"/>
  <c r="E28" i="3" s="1"/>
  <c r="I24" i="3"/>
  <c r="J24" i="3" s="1"/>
  <c r="E24" i="3"/>
  <c r="D24" i="3"/>
  <c r="I23" i="3"/>
  <c r="J23" i="3" s="1"/>
  <c r="D23" i="3"/>
  <c r="E23" i="3" s="1"/>
  <c r="I22" i="3"/>
  <c r="J22" i="3" s="1"/>
  <c r="I21" i="3"/>
  <c r="J21" i="3" s="1"/>
  <c r="D21" i="3"/>
  <c r="E21" i="3" s="1"/>
  <c r="I20" i="3"/>
  <c r="E20" i="3"/>
  <c r="D20" i="3"/>
  <c r="I19" i="3"/>
  <c r="J19" i="3" s="1"/>
  <c r="I18" i="3"/>
  <c r="C13" i="3"/>
  <c r="B13" i="3"/>
  <c r="C9" i="3"/>
  <c r="B9" i="3"/>
  <c r="A7" i="3"/>
  <c r="J58" i="2"/>
  <c r="I58" i="2"/>
  <c r="I50" i="3"/>
  <c r="J50" i="3" s="1"/>
  <c r="H43" i="4"/>
  <c r="J50" i="2"/>
  <c r="I42" i="3"/>
  <c r="J42" i="3" s="1"/>
  <c r="I44" i="2"/>
  <c r="J44" i="2"/>
  <c r="J63" i="2" s="1"/>
  <c r="E41" i="2"/>
  <c r="J38" i="2"/>
  <c r="D32" i="3"/>
  <c r="E32" i="3" s="1"/>
  <c r="D31" i="3"/>
  <c r="I38" i="2"/>
  <c r="D29" i="3"/>
  <c r="E29" i="3" s="1"/>
  <c r="J27" i="2"/>
  <c r="J40" i="2" s="1"/>
  <c r="E26" i="2"/>
  <c r="D26" i="2"/>
  <c r="I25" i="3"/>
  <c r="J25" i="3" s="1"/>
  <c r="D22" i="3"/>
  <c r="E22" i="3" s="1"/>
  <c r="M20" i="2"/>
  <c r="D19" i="3"/>
  <c r="I27" i="2"/>
  <c r="A7" i="2"/>
  <c r="J48" i="1"/>
  <c r="I48" i="1"/>
  <c r="J40" i="1"/>
  <c r="I40" i="1"/>
  <c r="I33" i="1"/>
  <c r="J33" i="1"/>
  <c r="J28" i="1"/>
  <c r="I28" i="1"/>
  <c r="D26" i="1"/>
  <c r="E26" i="1"/>
  <c r="E22" i="1"/>
  <c r="J17" i="1"/>
  <c r="I17" i="1"/>
  <c r="D12" i="1"/>
  <c r="J12" i="1"/>
  <c r="I12" i="1"/>
  <c r="E12" i="1"/>
  <c r="F51" i="7" l="1"/>
  <c r="F64" i="7" s="1"/>
  <c r="F86" i="7" s="1"/>
  <c r="B51" i="7"/>
  <c r="C51" i="7"/>
  <c r="C67" i="7" s="1"/>
  <c r="I14" i="6"/>
  <c r="P39" i="5"/>
  <c r="P22" i="5"/>
  <c r="H47" i="5"/>
  <c r="J65" i="2"/>
  <c r="J68" i="2" s="1"/>
  <c r="E19" i="4"/>
  <c r="E31" i="4" s="1"/>
  <c r="E52" i="4" s="1"/>
  <c r="I40" i="2"/>
  <c r="E43" i="2"/>
  <c r="J51" i="1"/>
  <c r="J53" i="1" s="1"/>
  <c r="I51" i="1"/>
  <c r="E33" i="1"/>
  <c r="J52" i="3"/>
  <c r="E51" i="7"/>
  <c r="G26" i="5"/>
  <c r="G13" i="5"/>
  <c r="E19" i="3"/>
  <c r="I16" i="3"/>
  <c r="F36" i="6"/>
  <c r="H24" i="6"/>
  <c r="E31" i="3"/>
  <c r="H35" i="4"/>
  <c r="D31" i="4"/>
  <c r="H14" i="4"/>
  <c r="H14" i="6"/>
  <c r="J18" i="3"/>
  <c r="H16" i="4"/>
  <c r="I26" i="6"/>
  <c r="I24" i="6" s="1"/>
  <c r="M53" i="2"/>
  <c r="D26" i="3"/>
  <c r="I31" i="3"/>
  <c r="J31" i="3" s="1"/>
  <c r="J27" i="3" s="1"/>
  <c r="I41" i="3"/>
  <c r="J41" i="3" s="1"/>
  <c r="I47" i="3"/>
  <c r="J47" i="3" s="1"/>
  <c r="E62" i="7"/>
  <c r="J20" i="3"/>
  <c r="O34" i="5" s="1"/>
  <c r="D18" i="3"/>
  <c r="H36" i="4"/>
  <c r="E68" i="7"/>
  <c r="D22" i="1"/>
  <c r="D33" i="1" s="1"/>
  <c r="D41" i="2"/>
  <c r="D43" i="2" s="1"/>
  <c r="G31" i="4"/>
  <c r="G52" i="4" s="1"/>
  <c r="H45" i="4"/>
  <c r="H21" i="4"/>
  <c r="H42" i="4"/>
  <c r="I40" i="3"/>
  <c r="I36" i="6" l="1"/>
  <c r="P42" i="5"/>
  <c r="P47" i="5" s="1"/>
  <c r="O52" i="5" s="1"/>
  <c r="H19" i="4"/>
  <c r="D33" i="4"/>
  <c r="H33" i="4" s="1"/>
  <c r="I27" i="3"/>
  <c r="I14" i="3" s="1"/>
  <c r="O28" i="5"/>
  <c r="B65" i="7"/>
  <c r="B67" i="7" s="1"/>
  <c r="O13" i="5"/>
  <c r="I53" i="1"/>
  <c r="E73" i="7" s="1"/>
  <c r="E84" i="7" s="1"/>
  <c r="J16" i="3"/>
  <c r="J14" i="3" s="1"/>
  <c r="H36" i="6"/>
  <c r="E64" i="7"/>
  <c r="O18" i="5"/>
  <c r="F24" i="3"/>
  <c r="J40" i="3"/>
  <c r="J38" i="3" s="1"/>
  <c r="I38" i="3"/>
  <c r="O27" i="5"/>
  <c r="D52" i="4"/>
  <c r="H31" i="4"/>
  <c r="K31" i="4" s="1"/>
  <c r="G47" i="5"/>
  <c r="D16" i="3"/>
  <c r="D14" i="3" s="1"/>
  <c r="E18" i="3"/>
  <c r="E16" i="3" s="1"/>
  <c r="E26" i="3"/>
  <c r="O22" i="5" l="1"/>
  <c r="I50" i="2"/>
  <c r="I63" i="2" s="1"/>
  <c r="I65" i="2" s="1"/>
  <c r="I68" i="2" s="1"/>
  <c r="M52" i="2"/>
  <c r="M55" i="2" s="1"/>
  <c r="I46" i="3"/>
  <c r="F39" i="4"/>
  <c r="H41" i="4"/>
  <c r="E14" i="3"/>
  <c r="J46" i="3"/>
  <c r="J44" i="3" s="1"/>
  <c r="J36" i="3" s="1"/>
  <c r="I44" i="3"/>
  <c r="I36" i="3" s="1"/>
  <c r="E86" i="7"/>
  <c r="O33" i="5"/>
  <c r="O39" i="5" s="1"/>
  <c r="O42" i="5" l="1"/>
  <c r="O47" i="5" s="1"/>
  <c r="O48" i="5" s="1"/>
  <c r="H39" i="4"/>
  <c r="F52" i="4"/>
  <c r="K51" i="4" l="1"/>
  <c r="H52" i="4"/>
  <c r="K52" i="4" s="1"/>
</calcChain>
</file>

<file path=xl/comments1.xml><?xml version="1.0" encoding="utf-8"?>
<comments xmlns="http://schemas.openxmlformats.org/spreadsheetml/2006/main">
  <authors>
    <author xml:space="preserve">Sergio Armando Bautista </author>
  </authors>
  <commentList>
    <comment ref="J65" authorId="0" shapeId="0">
      <text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verificar que el total de Activo sea igual a la suma del pasivo y patrimonio.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rvillafaña</author>
    <author xml:space="preserve">Sergio Armando Bautista </author>
  </authors>
  <commentList>
    <comment ref="D35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Ejercicio
</t>
        </r>
      </text>
    </comment>
    <comment ref="E42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 ant nat contraria
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52" authorId="1" shapeId="0">
      <text>
        <r>
          <rPr>
            <sz val="9"/>
            <color indexed="81"/>
            <rFont val="Tahoma"/>
            <family val="2"/>
          </rPr>
          <t xml:space="preserve">Verificar que la </t>
        </r>
        <r>
          <rPr>
            <b/>
            <sz val="9"/>
            <color indexed="81"/>
            <rFont val="Tahoma"/>
            <family val="2"/>
          </rPr>
          <t>columna D</t>
        </r>
        <r>
          <rPr>
            <sz val="9"/>
            <color indexed="81"/>
            <rFont val="Tahoma"/>
            <family val="2"/>
          </rPr>
          <t xml:space="preserve"> (patrimonio contribuido), sea</t>
        </r>
        <r>
          <rPr>
            <b/>
            <sz val="9"/>
            <color indexed="81"/>
            <rFont val="Tahoma"/>
            <family val="2"/>
          </rPr>
          <t xml:space="preserve"> igual</t>
        </r>
        <r>
          <rPr>
            <sz val="9"/>
            <color indexed="81"/>
            <rFont val="Tahoma"/>
            <family val="2"/>
          </rPr>
          <t xml:space="preserve"> que el total del patrimonio contribuido en el</t>
        </r>
        <r>
          <rPr>
            <b/>
            <sz val="9"/>
            <color indexed="81"/>
            <rFont val="Tahoma"/>
            <family val="2"/>
          </rPr>
          <t xml:space="preserve"> ESF (celdas I44 y J44)</t>
        </r>
      </text>
    </comment>
  </commentList>
</comments>
</file>

<file path=xl/comments3.xml><?xml version="1.0" encoding="utf-8"?>
<comments xmlns="http://schemas.openxmlformats.org/spreadsheetml/2006/main">
  <authors>
    <author xml:space="preserve">Sergio Armando Bautista </author>
  </authors>
  <commentList>
    <comment ref="O47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7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<sst xmlns="http://schemas.openxmlformats.org/spreadsheetml/2006/main" count="500" uniqueCount="320">
  <si>
    <t>Estado de Actividades</t>
  </si>
  <si>
    <t>Al 30 de junio del 2021 y  Al 31 de diciembre 2020</t>
  </si>
  <si>
    <t>(Pesos)</t>
  </si>
  <si>
    <t>Ayuntamiento de Tijuana BC</t>
  </si>
  <si>
    <t>Comparativo  Avance del Ejercicio vs Cierre del Ejercicio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</si>
  <si>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</si>
  <si>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</si>
  <si>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</si>
  <si>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</si>
  <si>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</si>
  <si>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</si>
  <si>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</si>
  <si>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</si>
  <si>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</si>
  <si>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</si>
  <si>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</si>
  <si>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</si>
  <si>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</si>
  <si>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</si>
  <si>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</si>
  <si>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</si>
  <si>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</si>
  <si>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</si>
  <si>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</si>
  <si>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</si>
  <si>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</si>
  <si>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</si>
  <si>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</si>
  <si>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</si>
  <si>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</si>
  <si>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</si>
  <si>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</si>
  <si>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</si>
  <si>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</si>
  <si>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</si>
  <si>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</si>
  <si>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</si>
  <si>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</si>
  <si>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</si>
  <si>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</si>
  <si>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</si>
  <si>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</si>
  <si>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</si>
  <si>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</si>
  <si>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</si>
  <si>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</si>
  <si>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</si>
  <si>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</si>
  <si>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</si>
  <si>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</si>
  <si>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Amortización de Deuda Pública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</si>
  <si>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</si>
  <si>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</si>
  <si>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</si>
  <si>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</si>
  <si>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</si>
  <si>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</si>
  <si>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</si>
  <si>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</si>
  <si>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</si>
  <si>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</si>
  <si>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</si>
  <si>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</si>
  <si>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LIC. NORMA OLGA ANGELICA ALCALA PESCADOR</t>
  </si>
  <si>
    <t>L.C. LEO IBARRA CERVANTES</t>
  </si>
  <si>
    <t>TESORERA MUNICIPAL</t>
  </si>
  <si>
    <t>DIRECTOR DE CONTABILIDAD</t>
  </si>
  <si>
    <t>Estado de Situación Financiera</t>
  </si>
  <si>
    <t>Al 30 de junio de 2021 y al 31 de diciembre 2020</t>
  </si>
  <si>
    <t>Comparativo  Avance del Ejercicio vs Cierre del Ejercicio  Anterior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</si>
  <si>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</si>
  <si>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</si>
  <si>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</si>
  <si>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</si>
  <si>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</si>
  <si>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</si>
  <si>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</si>
  <si>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</si>
  <si>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</si>
  <si>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</si>
  <si>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</si>
  <si>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</si>
  <si>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</si>
  <si>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</si>
  <si>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</si>
  <si>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</si>
  <si>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</si>
  <si>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</si>
  <si>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</si>
  <si>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</si>
  <si>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</si>
  <si>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</si>
  <si>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</si>
  <si>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</si>
  <si>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</si>
  <si>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</si>
  <si>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</si>
  <si>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</si>
  <si>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</si>
  <si>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</si>
  <si>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</si>
  <si>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</si>
  <si>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</si>
  <si>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</si>
  <si>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</si>
  <si>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</si>
  <si>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</si>
  <si>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</si>
  <si>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</si>
  <si>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</si>
  <si>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</si>
  <si>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</si>
  <si>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</si>
  <si>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</si>
  <si>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</si>
  <si>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</si>
  <si>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</si>
  <si>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</si>
  <si>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</si>
  <si>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</si>
  <si>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</si>
  <si>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</si>
  <si>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</si>
  <si>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</si>
  <si>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</si>
  <si>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</si>
  <si>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</si>
  <si>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</si>
  <si>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</si>
  <si>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</si>
  <si>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Estado de Cambios en la Situación Financiera</t>
  </si>
  <si>
    <t>Del 1 de enero al 30 de junio de 2021</t>
  </si>
  <si>
    <t>Origen</t>
  </si>
  <si>
    <t>Aplicación</t>
  </si>
  <si>
    <t>Exceso o Insuficiencia en la Actualización de la Hacienda Pública/Patrimonio</t>
  </si>
  <si>
    <t xml:space="preserve"> </t>
  </si>
  <si>
    <t>REGLA</t>
  </si>
  <si>
    <t>Activo</t>
  </si>
  <si>
    <t>(-)</t>
  </si>
  <si>
    <t>(+)</t>
  </si>
  <si>
    <t>Saldo final - saldo inicial</t>
  </si>
  <si>
    <t>Pasivo</t>
  </si>
  <si>
    <t>Patrimonio</t>
  </si>
  <si>
    <t xml:space="preserve">Estado de Variación en la Hacienda Pública </t>
  </si>
  <si>
    <t>Del 1 de enero al 30 de junio del 2021</t>
  </si>
  <si>
    <t>(pesos)</t>
  </si>
  <si>
    <t>Hacienda Pública/Patrimonio Generado de Ejercicios Anteriores</t>
  </si>
  <si>
    <t>Hacienda Pública/Patrimonio Generado del Ejercicio</t>
  </si>
  <si>
    <t>Exceso o Insuficiencia en la Actualización de la Hacienda Pública/ Patrimonio</t>
  </si>
  <si>
    <t>TOTAL</t>
  </si>
  <si>
    <t>Hacienda Pública/Patrimonio Contribuido Neto de 2020</t>
  </si>
  <si>
    <t xml:space="preserve">Aportaciones </t>
  </si>
  <si>
    <t>Actualización de la Hacienda Pública/Patrimonio</t>
  </si>
  <si>
    <t>Hacienda Pública/Patrimonio Generado Neto de 2020</t>
  </si>
  <si>
    <t>Resultados del Ejercicio (Ahorro/Desahorro)</t>
  </si>
  <si>
    <t xml:space="preserve">Revalúos  </t>
  </si>
  <si>
    <t>Rectificaciones de Resultado de Ejercicios Anteriores</t>
  </si>
  <si>
    <t>Exceso o Insuficiencia en la Actualización de la Hacienda Pública/Patrimonio Neto de 2020</t>
  </si>
  <si>
    <t>Hacienda Pública/Patrimonio Neto Final de 2020</t>
  </si>
  <si>
    <t>Cambios en la Hacienda Pública / Patrimonio Contribuido Neto de 2021</t>
  </si>
  <si>
    <t>Variaciones de la Hacienda Pública/Patrimonio Generado Neto de 2021</t>
  </si>
  <si>
    <t>Cambios Exceso o Insuficiencia en la Actualización de la Hacienda Pública/Patrimonio Neto de 2021</t>
  </si>
  <si>
    <t>Hacienda Pública / Patrimonio Neto Final 2021</t>
  </si>
  <si>
    <t>LIC.NORMA OLGA ANGELICA ALCALA PESCADOR</t>
  </si>
  <si>
    <t xml:space="preserve">Estado de Flujos de Efectivo </t>
  </si>
  <si>
    <t>Comparativo  Avance del Ejercicio vs Cierre del Ejercicio Anterior</t>
  </si>
  <si>
    <t>Flujos de Efectivo de las Actividades de Gestión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</si>
  <si>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</si>
  <si>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</si>
  <si>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</si>
  <si>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</si>
  <si>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</si>
  <si>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</si>
  <si>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</si>
  <si>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</si>
  <si>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</si>
  <si>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</si>
  <si>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</si>
  <si>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</si>
  <si>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</si>
  <si>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>Otros Orígenes de Financiamiento</t>
  </si>
  <si>
    <t>Transferencias al resto del Sector Público</t>
  </si>
  <si>
    <t xml:space="preserve">Subsidios y Subvenciones </t>
  </si>
  <si>
    <t>Servicios de la Deuda</t>
  </si>
  <si>
    <t>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</si>
  <si>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</si>
  <si>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</si>
  <si>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</si>
  <si>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</si>
  <si>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Ejercicio</t>
  </si>
  <si>
    <t>Flujos Netos de Efectivo por Actividades de Operación</t>
  </si>
  <si>
    <t>Efectivo y Equivalente al Efectivo al Final del Ejercicio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</si>
  <si>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</si>
  <si>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</si>
  <si>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</si>
  <si>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</si>
  <si>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</si>
  <si>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</si>
  <si>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 xml:space="preserve">Bienes Muebles </t>
  </si>
  <si>
    <t>TOTAL DEL  ACTIVO</t>
  </si>
  <si>
    <t>AYUNTAMIENTO DE TIJUANA BC</t>
  </si>
  <si>
    <t>Estado de Situación Financiera Detallado - LDF</t>
  </si>
  <si>
    <t>Al 30 dejunio de 2021 y al 31 de diciembre de 2020</t>
  </si>
  <si>
    <t>(PESOS)</t>
  </si>
  <si>
    <t>Concepto (c)</t>
  </si>
  <si>
    <t>3o de junio de 2021</t>
  </si>
  <si>
    <t>31 de diciembre de 2020</t>
  </si>
  <si>
    <t>30 de junio de 2021</t>
  </si>
  <si>
    <t>ACTIVO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</si>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</sst>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-;\-* #,##0_-;_-* &quot;-&quot;_-;_-@_-"/>
    <numFmt numFmtId="43" formatCode="_-* #,##0.00_-;\-* #,##0.00_-;_-* &quot;-&quot;??_-;_-@_-"/>
    <numFmt numFmtId="164" formatCode="0_ ;\-0\ "/>
    <numFmt numFmtId="165" formatCode="General_)"/>
    <numFmt numFmtId="166" formatCode="#,##0_ ;\-#,##0\ "/>
    <numFmt numFmtId="167" formatCode="_(* #,##0_);_(* \(#,##0\);_(* &quot;-&quot;_);_(@_)"/>
    <numFmt numFmtId="168" formatCode="#,##0.000000000000000"/>
    <numFmt numFmtId="169" formatCode="#,##0.00000"/>
    <numFmt numFmtId="170" formatCode="_(* #,##0_);_(* \(#,##0\);_(* &quot;-&quot;??_);_(@_)"/>
    <numFmt numFmtId="171" formatCode="#,##0.000"/>
    <numFmt numFmtId="172" formatCode="#,##0.0000"/>
    <numFmt numFmtId="173" formatCode="#,##0.000000"/>
    <numFmt numFmtId="174" formatCode="_(* #,##0.00_);_(* \(#,##0.00\);_(* &quot;-&quot;??_);_(@_)"/>
    <numFmt numFmtId="175" formatCode="_(&quot;$&quot;* #,##0_);_(&quot;$&quot;* \(#,##0\);_(&quot;$&quot;* &quot;-&quot;_);_(@_)"/>
    <numFmt numFmtId="176" formatCode="#,##0.000000_ ;\-#,##0.000000\ 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sz val="10"/>
      <name val="Arial"/>
      <family val="2"/>
    </font>
    <font>
      <b/>
      <sz val="9"/>
      <name val="Soberana Sans"/>
      <family val="3"/>
    </font>
    <font>
      <b/>
      <sz val="9"/>
      <color theme="1"/>
      <name val="Soberana Sans"/>
      <family val="3"/>
    </font>
    <font>
      <sz val="9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name val="Soberana Sans"/>
      <family val="3"/>
    </font>
    <font>
      <b/>
      <sz val="9"/>
      <name val="Soberana Sans"/>
    </font>
    <font>
      <b/>
      <i/>
      <sz val="9"/>
      <name val="Soberana Sans"/>
      <family val="3"/>
    </font>
    <font>
      <i/>
      <sz val="9"/>
      <color theme="1"/>
      <name val="Soberana Sans"/>
      <family val="3"/>
    </font>
    <font>
      <sz val="9"/>
      <color theme="1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sz val="12"/>
      <color theme="1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/>
  </cellStyleXfs>
  <cellXfs count="425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/>
    <xf numFmtId="0" fontId="2" fillId="2" borderId="0" xfId="0" applyFont="1" applyFill="1"/>
    <xf numFmtId="0" fontId="5" fillId="2" borderId="0" xfId="0" applyFont="1" applyFill="1" applyBorder="1" applyAlignment="1"/>
    <xf numFmtId="0" fontId="4" fillId="2" borderId="0" xfId="2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2" applyFont="1" applyFill="1" applyBorder="1" applyAlignment="1">
      <alignment horizontal="centerContinuous"/>
    </xf>
    <xf numFmtId="0" fontId="2" fillId="2" borderId="0" xfId="0" applyFont="1" applyFill="1" applyBorder="1" applyAlignment="1"/>
    <xf numFmtId="0" fontId="6" fillId="2" borderId="0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2" fillId="2" borderId="4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2" fillId="2" borderId="5" xfId="0" applyFont="1" applyFill="1" applyBorder="1"/>
    <xf numFmtId="0" fontId="4" fillId="2" borderId="4" xfId="0" applyFont="1" applyFill="1" applyBorder="1" applyAlignment="1"/>
    <xf numFmtId="3" fontId="6" fillId="2" borderId="0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5" xfId="0" applyFont="1" applyFill="1" applyBorder="1" applyAlignment="1"/>
    <xf numFmtId="0" fontId="2" fillId="2" borderId="0" xfId="0" applyFont="1" applyFill="1" applyAlignment="1"/>
    <xf numFmtId="0" fontId="4" fillId="2" borderId="4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6" fillId="2" borderId="4" xfId="0" applyFont="1" applyFill="1" applyBorder="1" applyAlignment="1">
      <alignment horizontal="left" vertical="top"/>
    </xf>
    <xf numFmtId="3" fontId="6" fillId="2" borderId="0" xfId="1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vertical="top"/>
      <protection locked="0"/>
    </xf>
    <xf numFmtId="3" fontId="6" fillId="0" borderId="0" xfId="1" applyNumberFormat="1" applyFont="1" applyFill="1" applyBorder="1" applyAlignment="1" applyProtection="1">
      <alignment vertical="top"/>
      <protection locked="0"/>
    </xf>
    <xf numFmtId="3" fontId="10" fillId="2" borderId="0" xfId="1" applyNumberFormat="1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>
      <alignment vertical="top"/>
    </xf>
    <xf numFmtId="0" fontId="11" fillId="2" borderId="4" xfId="0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3" fontId="4" fillId="2" borderId="0" xfId="1" applyNumberFormat="1" applyFont="1" applyFill="1" applyBorder="1" applyAlignment="1">
      <alignment vertical="top"/>
    </xf>
    <xf numFmtId="0" fontId="2" fillId="2" borderId="4" xfId="0" applyFont="1" applyFill="1" applyBorder="1"/>
    <xf numFmtId="3" fontId="2" fillId="2" borderId="0" xfId="0" applyNumberFormat="1" applyFont="1" applyFill="1" applyBorder="1" applyAlignment="1">
      <alignment vertical="top"/>
    </xf>
    <xf numFmtId="3" fontId="11" fillId="2" borderId="0" xfId="1" applyNumberFormat="1" applyFont="1" applyFill="1" applyBorder="1" applyAlignment="1">
      <alignment vertical="top"/>
    </xf>
    <xf numFmtId="0" fontId="12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/>
    <xf numFmtId="0" fontId="2" fillId="2" borderId="8" xfId="0" applyFont="1" applyFill="1" applyBorder="1"/>
    <xf numFmtId="0" fontId="6" fillId="2" borderId="7" xfId="0" applyFont="1" applyFill="1" applyBorder="1" applyAlignment="1">
      <alignment vertical="top"/>
    </xf>
    <xf numFmtId="0" fontId="6" fillId="2" borderId="7" xfId="0" applyFont="1" applyFill="1" applyBorder="1"/>
    <xf numFmtId="43" fontId="6" fillId="2" borderId="7" xfId="1" applyFont="1" applyFill="1" applyBorder="1"/>
    <xf numFmtId="0" fontId="6" fillId="2" borderId="7" xfId="0" applyFont="1" applyFill="1" applyBorder="1" applyAlignment="1">
      <alignment vertical="center"/>
    </xf>
    <xf numFmtId="0" fontId="6" fillId="2" borderId="7" xfId="0" applyFont="1" applyFill="1" applyBorder="1" applyAlignment="1"/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13" fillId="2" borderId="0" xfId="0" applyFont="1" applyFill="1" applyBorder="1"/>
    <xf numFmtId="43" fontId="14" fillId="2" borderId="0" xfId="1" applyFont="1" applyFill="1" applyBorder="1"/>
    <xf numFmtId="0" fontId="15" fillId="2" borderId="0" xfId="0" applyFont="1" applyFill="1" applyBorder="1" applyAlignment="1">
      <alignment horizontal="right" vertical="top"/>
    </xf>
    <xf numFmtId="43" fontId="14" fillId="2" borderId="7" xfId="1" applyFont="1" applyFill="1" applyBorder="1"/>
    <xf numFmtId="0" fontId="13" fillId="2" borderId="0" xfId="0" applyFont="1" applyFill="1"/>
    <xf numFmtId="0" fontId="13" fillId="2" borderId="0" xfId="0" applyFont="1" applyFill="1" applyAlignment="1">
      <alignment vertical="top"/>
    </xf>
    <xf numFmtId="0" fontId="13" fillId="2" borderId="0" xfId="0" applyFont="1" applyFill="1" applyBorder="1" applyAlignment="1" applyProtection="1">
      <protection locked="0"/>
    </xf>
    <xf numFmtId="0" fontId="14" fillId="2" borderId="0" xfId="0" applyFont="1" applyFill="1" applyBorder="1" applyAlignment="1" applyProtection="1">
      <alignment vertical="top" wrapText="1"/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Alignment="1" applyProtection="1">
      <alignment vertical="top"/>
      <protection locked="0"/>
    </xf>
    <xf numFmtId="0" fontId="13" fillId="2" borderId="0" xfId="0" applyFont="1" applyFill="1" applyAlignment="1" applyProtection="1">
      <protection locked="0"/>
    </xf>
    <xf numFmtId="0" fontId="15" fillId="2" borderId="0" xfId="0" applyFont="1" applyFill="1" applyAlignment="1" applyProtection="1">
      <alignment horizontal="right" vertical="top"/>
      <protection locked="0"/>
    </xf>
    <xf numFmtId="0" fontId="13" fillId="2" borderId="0" xfId="0" applyFont="1" applyFill="1" applyBorder="1" applyAlignment="1">
      <alignment vertical="top"/>
    </xf>
    <xf numFmtId="0" fontId="17" fillId="2" borderId="0" xfId="0" applyFont="1" applyFill="1" applyBorder="1" applyAlignment="1"/>
    <xf numFmtId="0" fontId="17" fillId="2" borderId="0" xfId="3" applyNumberFormat="1" applyFont="1" applyFill="1" applyBorder="1" applyAlignment="1">
      <alignment vertical="center"/>
    </xf>
    <xf numFmtId="0" fontId="18" fillId="2" borderId="0" xfId="3" applyNumberFormat="1" applyFont="1" applyFill="1" applyBorder="1" applyAlignment="1">
      <alignment horizontal="right" vertical="top"/>
    </xf>
    <xf numFmtId="40" fontId="17" fillId="2" borderId="0" xfId="3" applyNumberFormat="1" applyFont="1" applyFill="1" applyBorder="1" applyAlignment="1">
      <alignment vertical="center"/>
    </xf>
    <xf numFmtId="0" fontId="20" fillId="3" borderId="10" xfId="0" applyFont="1" applyFill="1" applyBorder="1" applyAlignment="1">
      <alignment horizontal="centerContinuous"/>
    </xf>
    <xf numFmtId="0" fontId="19" fillId="3" borderId="11" xfId="0" applyFont="1" applyFill="1" applyBorder="1"/>
    <xf numFmtId="0" fontId="19" fillId="2" borderId="0" xfId="0" applyFont="1" applyFill="1" applyAlignment="1">
      <alignment vertical="top"/>
    </xf>
    <xf numFmtId="0" fontId="19" fillId="2" borderId="0" xfId="0" applyFont="1" applyFill="1" applyBorder="1"/>
    <xf numFmtId="164" fontId="20" fillId="3" borderId="0" xfId="1" applyNumberFormat="1" applyFont="1" applyFill="1" applyBorder="1" applyAlignment="1">
      <alignment horizontal="center"/>
    </xf>
    <xf numFmtId="0" fontId="19" fillId="3" borderId="5" xfId="0" applyFont="1" applyFill="1" applyBorder="1"/>
    <xf numFmtId="0" fontId="17" fillId="2" borderId="4" xfId="3" applyNumberFormat="1" applyFont="1" applyFill="1" applyBorder="1" applyAlignment="1">
      <alignment vertical="center"/>
    </xf>
    <xf numFmtId="0" fontId="13" fillId="2" borderId="5" xfId="0" applyFont="1" applyFill="1" applyBorder="1"/>
    <xf numFmtId="0" fontId="13" fillId="2" borderId="4" xfId="0" applyFont="1" applyFill="1" applyBorder="1" applyAlignment="1">
      <alignment vertical="top"/>
    </xf>
    <xf numFmtId="166" fontId="14" fillId="2" borderId="0" xfId="1" applyNumberFormat="1" applyFont="1" applyFill="1" applyBorder="1" applyAlignment="1">
      <alignment vertical="top"/>
    </xf>
    <xf numFmtId="0" fontId="14" fillId="2" borderId="0" xfId="0" applyFont="1" applyFill="1" applyBorder="1" applyAlignment="1">
      <alignment vertical="top"/>
    </xf>
    <xf numFmtId="0" fontId="17" fillId="2" borderId="0" xfId="0" applyFont="1" applyFill="1" applyBorder="1" applyAlignment="1">
      <alignment vertical="top"/>
    </xf>
    <xf numFmtId="0" fontId="17" fillId="2" borderId="0" xfId="0" applyFont="1" applyFill="1" applyBorder="1" applyAlignment="1">
      <alignment vertical="top" wrapText="1"/>
    </xf>
    <xf numFmtId="3" fontId="14" fillId="2" borderId="0" xfId="0" applyNumberFormat="1" applyFont="1" applyFill="1" applyBorder="1" applyAlignment="1">
      <alignment vertical="top"/>
    </xf>
    <xf numFmtId="3" fontId="17" fillId="2" borderId="0" xfId="0" applyNumberFormat="1" applyFont="1" applyFill="1" applyBorder="1" applyAlignment="1">
      <alignment vertical="top"/>
    </xf>
    <xf numFmtId="0" fontId="21" fillId="2" borderId="0" xfId="0" applyFont="1" applyFill="1" applyBorder="1" applyAlignment="1">
      <alignment vertical="top" wrapText="1"/>
    </xf>
    <xf numFmtId="0" fontId="21" fillId="2" borderId="0" xfId="0" applyFont="1" applyFill="1" applyBorder="1" applyAlignment="1">
      <alignment vertical="top"/>
    </xf>
    <xf numFmtId="3" fontId="14" fillId="2" borderId="0" xfId="0" applyNumberFormat="1" applyFont="1" applyFill="1" applyBorder="1" applyAlignment="1" applyProtection="1">
      <alignment vertical="top"/>
      <protection locked="0"/>
    </xf>
    <xf numFmtId="3" fontId="15" fillId="2" borderId="0" xfId="0" applyNumberFormat="1" applyFont="1" applyFill="1" applyBorder="1" applyAlignment="1">
      <alignment horizontal="right" vertical="top"/>
    </xf>
    <xf numFmtId="3" fontId="13" fillId="2" borderId="5" xfId="0" applyNumberFormat="1" applyFont="1" applyFill="1" applyBorder="1"/>
    <xf numFmtId="3" fontId="13" fillId="2" borderId="0" xfId="0" applyNumberFormat="1" applyFont="1" applyFill="1" applyBorder="1"/>
    <xf numFmtId="0" fontId="14" fillId="2" borderId="0" xfId="0" applyFont="1" applyFill="1" applyBorder="1" applyAlignment="1">
      <alignment vertical="top" wrapText="1"/>
    </xf>
    <xf numFmtId="0" fontId="14" fillId="2" borderId="0" xfId="0" applyFont="1" applyFill="1" applyBorder="1" applyAlignment="1">
      <alignment horizontal="left" vertical="top" wrapText="1"/>
    </xf>
    <xf numFmtId="3" fontId="14" fillId="2" borderId="0" xfId="1" applyNumberFormat="1" applyFont="1" applyFill="1" applyBorder="1" applyAlignment="1">
      <alignment vertical="top"/>
    </xf>
    <xf numFmtId="0" fontId="22" fillId="2" borderId="4" xfId="0" applyFont="1" applyFill="1" applyBorder="1" applyAlignment="1">
      <alignment vertical="top"/>
    </xf>
    <xf numFmtId="3" fontId="17" fillId="2" borderId="0" xfId="0" applyNumberFormat="1" applyFont="1" applyFill="1" applyBorder="1" applyAlignment="1" applyProtection="1">
      <alignment vertical="top"/>
    </xf>
    <xf numFmtId="0" fontId="18" fillId="2" borderId="0" xfId="0" applyFont="1" applyFill="1" applyBorder="1" applyAlignment="1">
      <alignment horizontal="right" vertical="top"/>
    </xf>
    <xf numFmtId="3" fontId="17" fillId="2" borderId="0" xfId="1" applyNumberFormat="1" applyFont="1" applyFill="1" applyBorder="1" applyAlignment="1">
      <alignment vertical="top"/>
    </xf>
    <xf numFmtId="0" fontId="17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vertical="top" wrapText="1"/>
    </xf>
    <xf numFmtId="0" fontId="17" fillId="2" borderId="0" xfId="0" applyFont="1" applyFill="1" applyBorder="1" applyAlignment="1">
      <alignment horizontal="left" vertical="top"/>
    </xf>
    <xf numFmtId="3" fontId="17" fillId="0" borderId="0" xfId="0" applyNumberFormat="1" applyFont="1" applyFill="1" applyBorder="1" applyAlignment="1" applyProtection="1">
      <alignment vertical="top"/>
    </xf>
    <xf numFmtId="37" fontId="14" fillId="2" borderId="0" xfId="0" applyNumberFormat="1" applyFont="1" applyFill="1" applyBorder="1" applyAlignment="1" applyProtection="1">
      <alignment vertical="top"/>
      <protection locked="0"/>
    </xf>
    <xf numFmtId="3" fontId="24" fillId="2" borderId="0" xfId="1" applyNumberFormat="1" applyFont="1" applyFill="1" applyBorder="1" applyAlignment="1">
      <alignment vertical="top"/>
    </xf>
    <xf numFmtId="3" fontId="14" fillId="0" borderId="0" xfId="0" applyNumberFormat="1" applyFont="1" applyFill="1" applyBorder="1" applyAlignment="1" applyProtection="1">
      <alignment vertical="top"/>
      <protection locked="0"/>
    </xf>
    <xf numFmtId="167" fontId="14" fillId="0" borderId="0" xfId="0" applyNumberFormat="1" applyFont="1" applyFill="1" applyBorder="1" applyAlignment="1" applyProtection="1">
      <alignment vertical="top"/>
      <protection locked="0"/>
    </xf>
    <xf numFmtId="0" fontId="14" fillId="2" borderId="0" xfId="0" applyFont="1" applyFill="1" applyBorder="1" applyAlignment="1">
      <alignment horizontal="left" vertical="top"/>
    </xf>
    <xf numFmtId="0" fontId="13" fillId="2" borderId="6" xfId="0" applyFont="1" applyFill="1" applyBorder="1" applyAlignment="1">
      <alignment vertical="top"/>
    </xf>
    <xf numFmtId="0" fontId="13" fillId="2" borderId="7" xfId="0" applyFont="1" applyFill="1" applyBorder="1" applyAlignment="1">
      <alignment vertical="top"/>
    </xf>
    <xf numFmtId="0" fontId="15" fillId="2" borderId="7" xfId="0" applyFont="1" applyFill="1" applyBorder="1" applyAlignment="1">
      <alignment horizontal="right" vertical="top"/>
    </xf>
    <xf numFmtId="0" fontId="13" fillId="2" borderId="8" xfId="0" applyFont="1" applyFill="1" applyBorder="1"/>
    <xf numFmtId="0" fontId="14" fillId="2" borderId="0" xfId="0" applyFont="1" applyFill="1" applyBorder="1"/>
    <xf numFmtId="0" fontId="14" fillId="2" borderId="0" xfId="0" applyFont="1" applyFill="1" applyBorder="1" applyAlignment="1">
      <alignment vertical="center"/>
    </xf>
    <xf numFmtId="0" fontId="13" fillId="2" borderId="7" xfId="0" applyFont="1" applyFill="1" applyBorder="1"/>
    <xf numFmtId="0" fontId="14" fillId="2" borderId="7" xfId="0" applyFont="1" applyFill="1" applyBorder="1" applyAlignment="1">
      <alignment vertical="top"/>
    </xf>
    <xf numFmtId="0" fontId="14" fillId="2" borderId="7" xfId="0" applyFont="1" applyFill="1" applyBorder="1"/>
    <xf numFmtId="0" fontId="14" fillId="2" borderId="7" xfId="0" applyFont="1" applyFill="1" applyBorder="1" applyAlignment="1">
      <alignment vertical="center"/>
    </xf>
    <xf numFmtId="0" fontId="13" fillId="2" borderId="0" xfId="0" applyFont="1" applyFill="1" applyBorder="1" applyProtection="1">
      <protection locked="0"/>
    </xf>
    <xf numFmtId="0" fontId="13" fillId="2" borderId="0" xfId="0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wrapText="1"/>
      <protection locked="0"/>
    </xf>
    <xf numFmtId="0" fontId="13" fillId="2" borderId="0" xfId="0" applyFont="1" applyFill="1" applyBorder="1" applyAlignment="1">
      <alignment wrapText="1"/>
    </xf>
    <xf numFmtId="0" fontId="13" fillId="2" borderId="0" xfId="0" applyFont="1" applyFill="1" applyBorder="1" applyAlignment="1"/>
    <xf numFmtId="0" fontId="17" fillId="2" borderId="0" xfId="2" applyFont="1" applyFill="1" applyBorder="1" applyAlignment="1"/>
    <xf numFmtId="0" fontId="22" fillId="2" borderId="0" xfId="0" applyFont="1" applyFill="1" applyBorder="1" applyAlignment="1"/>
    <xf numFmtId="0" fontId="17" fillId="2" borderId="0" xfId="2" applyFont="1" applyFill="1" applyBorder="1" applyAlignment="1">
      <alignment horizontal="center"/>
    </xf>
    <xf numFmtId="0" fontId="13" fillId="2" borderId="0" xfId="0" applyFont="1" applyFill="1" applyAlignment="1">
      <alignment wrapText="1"/>
    </xf>
    <xf numFmtId="40" fontId="17" fillId="2" borderId="0" xfId="2" applyNumberFormat="1" applyFont="1" applyFill="1" applyBorder="1" applyAlignment="1">
      <alignment horizontal="centerContinuous"/>
    </xf>
    <xf numFmtId="0" fontId="17" fillId="2" borderId="0" xfId="2" applyFont="1" applyFill="1" applyBorder="1" applyAlignment="1">
      <alignment horizontal="centerContinuous"/>
    </xf>
    <xf numFmtId="0" fontId="22" fillId="2" borderId="0" xfId="0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 vertical="center"/>
    </xf>
    <xf numFmtId="40" fontId="14" fillId="2" borderId="0" xfId="2" applyNumberFormat="1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 vertical="center"/>
    </xf>
    <xf numFmtId="164" fontId="20" fillId="3" borderId="2" xfId="1" applyNumberFormat="1" applyFont="1" applyFill="1" applyBorder="1" applyAlignment="1">
      <alignment horizontal="center" vertical="center"/>
    </xf>
    <xf numFmtId="0" fontId="20" fillId="3" borderId="2" xfId="2" applyFont="1" applyFill="1" applyBorder="1" applyAlignment="1">
      <alignment horizontal="center" vertical="center"/>
    </xf>
    <xf numFmtId="0" fontId="20" fillId="3" borderId="3" xfId="2" applyFont="1" applyFill="1" applyBorder="1" applyAlignment="1">
      <alignment horizontal="center" vertical="center"/>
    </xf>
    <xf numFmtId="0" fontId="13" fillId="2" borderId="4" xfId="0" applyFont="1" applyFill="1" applyBorder="1" applyAlignment="1"/>
    <xf numFmtId="40" fontId="17" fillId="2" borderId="0" xfId="2" applyNumberFormat="1" applyFont="1" applyFill="1" applyBorder="1" applyAlignment="1">
      <alignment vertical="center"/>
    </xf>
    <xf numFmtId="0" fontId="17" fillId="2" borderId="0" xfId="2" applyFont="1" applyFill="1" applyBorder="1" applyAlignment="1">
      <alignment vertical="center"/>
    </xf>
    <xf numFmtId="0" fontId="14" fillId="2" borderId="0" xfId="2" applyFont="1" applyFill="1" applyBorder="1" applyAlignment="1"/>
    <xf numFmtId="40" fontId="17" fillId="2" borderId="0" xfId="2" applyNumberFormat="1" applyFont="1" applyFill="1" applyBorder="1" applyAlignment="1">
      <alignment vertical="top"/>
    </xf>
    <xf numFmtId="0" fontId="17" fillId="2" borderId="0" xfId="2" applyFont="1" applyFill="1" applyBorder="1" applyAlignment="1">
      <alignment vertical="top"/>
    </xf>
    <xf numFmtId="0" fontId="28" fillId="2" borderId="0" xfId="2" applyFont="1" applyFill="1" applyBorder="1" applyAlignment="1">
      <alignment horizontal="center"/>
    </xf>
    <xf numFmtId="0" fontId="14" fillId="2" borderId="4" xfId="0" applyFont="1" applyFill="1" applyBorder="1" applyAlignment="1">
      <alignment horizontal="left" vertical="top"/>
    </xf>
    <xf numFmtId="3" fontId="17" fillId="2" borderId="0" xfId="0" applyNumberFormat="1" applyFont="1" applyFill="1" applyBorder="1" applyAlignment="1" applyProtection="1">
      <alignment horizontal="right" vertical="top"/>
    </xf>
    <xf numFmtId="0" fontId="17" fillId="2" borderId="4" xfId="0" applyFont="1" applyFill="1" applyBorder="1" applyAlignment="1">
      <alignment horizontal="left" vertical="top"/>
    </xf>
    <xf numFmtId="3" fontId="14" fillId="2" borderId="0" xfId="0" applyNumberFormat="1" applyFont="1" applyFill="1" applyBorder="1" applyAlignment="1" applyProtection="1">
      <alignment horizontal="right" vertical="top"/>
    </xf>
    <xf numFmtId="3" fontId="14" fillId="2" borderId="0" xfId="1" applyNumberFormat="1" applyFont="1" applyFill="1" applyBorder="1" applyAlignment="1" applyProtection="1">
      <alignment horizontal="right" vertical="top" wrapText="1"/>
    </xf>
    <xf numFmtId="3" fontId="19" fillId="2" borderId="0" xfId="0" applyNumberFormat="1" applyFont="1" applyFill="1" applyBorder="1" applyAlignment="1">
      <alignment vertical="top"/>
    </xf>
    <xf numFmtId="3" fontId="13" fillId="2" borderId="0" xfId="0" applyNumberFormat="1" applyFont="1" applyFill="1" applyBorder="1" applyAlignment="1">
      <alignment vertical="top"/>
    </xf>
    <xf numFmtId="0" fontId="28" fillId="2" borderId="0" xfId="2" applyFont="1" applyFill="1" applyBorder="1" applyAlignment="1" applyProtection="1">
      <alignment horizontal="center"/>
    </xf>
    <xf numFmtId="3" fontId="13" fillId="2" borderId="0" xfId="0" applyNumberFormat="1" applyFont="1" applyFill="1"/>
    <xf numFmtId="0" fontId="14" fillId="2" borderId="6" xfId="0" applyFont="1" applyFill="1" applyBorder="1" applyAlignment="1">
      <alignment horizontal="left" vertical="top"/>
    </xf>
    <xf numFmtId="3" fontId="14" fillId="2" borderId="7" xfId="1" applyNumberFormat="1" applyFont="1" applyFill="1" applyBorder="1" applyAlignment="1" applyProtection="1">
      <alignment horizontal="right" vertical="top" wrapText="1"/>
    </xf>
    <xf numFmtId="0" fontId="13" fillId="2" borderId="2" xfId="0" applyFont="1" applyFill="1" applyBorder="1"/>
    <xf numFmtId="0" fontId="14" fillId="2" borderId="7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wrapText="1"/>
    </xf>
    <xf numFmtId="0" fontId="14" fillId="2" borderId="7" xfId="0" applyFont="1" applyFill="1" applyBorder="1" applyProtection="1">
      <protection locked="0"/>
    </xf>
    <xf numFmtId="43" fontId="14" fillId="2" borderId="7" xfId="1" applyFont="1" applyFill="1" applyBorder="1" applyProtection="1">
      <protection locked="0"/>
    </xf>
    <xf numFmtId="0" fontId="14" fillId="2" borderId="7" xfId="0" applyFont="1" applyFill="1" applyBorder="1" applyAlignment="1" applyProtection="1">
      <alignment vertical="center"/>
      <protection locked="0"/>
    </xf>
    <xf numFmtId="0" fontId="14" fillId="2" borderId="7" xfId="0" applyFont="1" applyFill="1" applyBorder="1" applyAlignment="1" applyProtection="1">
      <alignment wrapText="1"/>
      <protection locked="0"/>
    </xf>
    <xf numFmtId="0" fontId="22" fillId="2" borderId="0" xfId="0" applyFont="1" applyFill="1"/>
    <xf numFmtId="0" fontId="22" fillId="2" borderId="0" xfId="0" applyFont="1" applyFill="1" applyAlignment="1">
      <alignment horizontal="center"/>
    </xf>
    <xf numFmtId="0" fontId="22" fillId="2" borderId="0" xfId="0" applyFont="1" applyFill="1" applyAlignment="1">
      <alignment horizontal="right"/>
    </xf>
    <xf numFmtId="0" fontId="29" fillId="2" borderId="0" xfId="0" applyFont="1" applyFill="1" applyAlignment="1">
      <alignment horizontal="center"/>
    </xf>
    <xf numFmtId="0" fontId="14" fillId="2" borderId="0" xfId="0" applyFont="1" applyFill="1"/>
    <xf numFmtId="0" fontId="17" fillId="2" borderId="0" xfId="3" applyNumberFormat="1" applyFont="1" applyFill="1" applyBorder="1" applyAlignment="1">
      <alignment horizontal="centerContinuous" vertical="center"/>
    </xf>
    <xf numFmtId="0" fontId="17" fillId="2" borderId="0" xfId="0" applyFont="1" applyFill="1" applyBorder="1" applyAlignment="1">
      <alignment horizontal="right"/>
    </xf>
    <xf numFmtId="40" fontId="17" fillId="2" borderId="0" xfId="3" applyNumberFormat="1" applyFont="1" applyFill="1" applyBorder="1" applyAlignment="1">
      <alignment horizontal="centerContinuous" vertical="center"/>
    </xf>
    <xf numFmtId="164" fontId="20" fillId="3" borderId="1" xfId="1" applyNumberFormat="1" applyFont="1" applyFill="1" applyBorder="1" applyAlignment="1">
      <alignment horizontal="center" vertical="center" wrapText="1"/>
    </xf>
    <xf numFmtId="164" fontId="20" fillId="3" borderId="2" xfId="1" applyNumberFormat="1" applyFont="1" applyFill="1" applyBorder="1" applyAlignment="1">
      <alignment horizontal="center" vertical="center" wrapText="1"/>
    </xf>
    <xf numFmtId="164" fontId="20" fillId="3" borderId="3" xfId="1" applyNumberFormat="1" applyFont="1" applyFill="1" applyBorder="1" applyAlignment="1">
      <alignment horizontal="center" vertical="center" wrapText="1"/>
    </xf>
    <xf numFmtId="0" fontId="17" fillId="2" borderId="4" xfId="3" applyNumberFormat="1" applyFont="1" applyFill="1" applyBorder="1" applyAlignment="1">
      <alignment horizontal="centerContinuous" vertical="center"/>
    </xf>
    <xf numFmtId="0" fontId="17" fillId="2" borderId="5" xfId="3" applyNumberFormat="1" applyFont="1" applyFill="1" applyBorder="1" applyAlignment="1">
      <alignment horizontal="centerContinuous" vertical="center"/>
    </xf>
    <xf numFmtId="40" fontId="30" fillId="2" borderId="0" xfId="0" applyNumberFormat="1" applyFont="1" applyFill="1" applyBorder="1" applyAlignment="1">
      <alignment horizontal="left" vertical="top"/>
    </xf>
    <xf numFmtId="0" fontId="30" fillId="2" borderId="0" xfId="0" applyFont="1" applyFill="1" applyBorder="1" applyAlignment="1">
      <alignment horizontal="left" vertical="top"/>
    </xf>
    <xf numFmtId="0" fontId="17" fillId="2" borderId="5" xfId="0" applyFont="1" applyFill="1" applyBorder="1" applyAlignment="1">
      <alignment vertical="top" wrapText="1"/>
    </xf>
    <xf numFmtId="0" fontId="22" fillId="0" borderId="4" xfId="0" applyFont="1" applyFill="1" applyBorder="1" applyAlignment="1">
      <alignment vertical="top"/>
    </xf>
    <xf numFmtId="3" fontId="22" fillId="0" borderId="0" xfId="0" applyNumberFormat="1" applyFont="1" applyFill="1" applyBorder="1" applyAlignment="1">
      <alignment horizontal="right" vertical="top"/>
    </xf>
    <xf numFmtId="0" fontId="13" fillId="0" borderId="4" xfId="0" applyFont="1" applyFill="1" applyBorder="1" applyAlignment="1">
      <alignment vertical="top"/>
    </xf>
    <xf numFmtId="3" fontId="13" fillId="0" borderId="0" xfId="0" applyNumberFormat="1" applyFont="1" applyFill="1" applyBorder="1" applyAlignment="1" applyProtection="1">
      <alignment horizontal="right" vertical="top"/>
      <protection locked="0"/>
    </xf>
    <xf numFmtId="3" fontId="13" fillId="0" borderId="0" xfId="0" applyNumberFormat="1" applyFont="1" applyFill="1" applyBorder="1" applyAlignment="1">
      <alignment horizontal="right" vertical="top"/>
    </xf>
    <xf numFmtId="168" fontId="13" fillId="2" borderId="0" xfId="0" applyNumberFormat="1" applyFont="1" applyFill="1"/>
    <xf numFmtId="37" fontId="13" fillId="0" borderId="0" xfId="0" applyNumberFormat="1" applyFont="1" applyFill="1" applyBorder="1" applyAlignment="1" applyProtection="1">
      <alignment horizontal="right" vertical="top"/>
      <protection locked="0"/>
    </xf>
    <xf numFmtId="0" fontId="22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vertical="top"/>
    </xf>
    <xf numFmtId="169" fontId="13" fillId="2" borderId="0" xfId="0" applyNumberFormat="1" applyFont="1" applyFill="1"/>
    <xf numFmtId="170" fontId="13" fillId="0" borderId="0" xfId="0" applyNumberFormat="1" applyFont="1" applyFill="1" applyBorder="1" applyAlignment="1" applyProtection="1">
      <alignment horizontal="right" vertical="top"/>
      <protection locked="0"/>
    </xf>
    <xf numFmtId="170" fontId="13" fillId="0" borderId="0" xfId="0" applyNumberFormat="1" applyFont="1" applyFill="1" applyBorder="1" applyAlignment="1">
      <alignment horizontal="right" vertical="top"/>
    </xf>
    <xf numFmtId="0" fontId="14" fillId="0" borderId="0" xfId="0" applyFont="1" applyFill="1" applyBorder="1" applyAlignment="1">
      <alignment horizontal="left" vertical="top" wrapText="1"/>
    </xf>
    <xf numFmtId="3" fontId="22" fillId="0" borderId="12" xfId="0" applyNumberFormat="1" applyFont="1" applyFill="1" applyBorder="1" applyAlignment="1">
      <alignment horizontal="right" vertical="top"/>
    </xf>
    <xf numFmtId="0" fontId="31" fillId="2" borderId="0" xfId="0" applyFont="1" applyFill="1" applyAlignment="1">
      <alignment horizontal="center"/>
    </xf>
    <xf numFmtId="0" fontId="14" fillId="0" borderId="0" xfId="0" applyFont="1" applyFill="1" applyBorder="1" applyAlignment="1">
      <alignment vertical="top"/>
    </xf>
    <xf numFmtId="167" fontId="13" fillId="0" borderId="0" xfId="0" applyNumberFormat="1" applyFont="1" applyFill="1" applyBorder="1" applyAlignment="1">
      <alignment horizontal="right" vertical="top"/>
    </xf>
    <xf numFmtId="167" fontId="13" fillId="0" borderId="0" xfId="0" applyNumberFormat="1" applyFont="1" applyFill="1" applyBorder="1" applyAlignment="1" applyProtection="1">
      <alignment horizontal="right" vertical="top"/>
      <protection locked="0"/>
    </xf>
    <xf numFmtId="0" fontId="13" fillId="0" borderId="0" xfId="0" applyFont="1" applyFill="1"/>
    <xf numFmtId="168" fontId="13" fillId="0" borderId="0" xfId="0" applyNumberFormat="1" applyFont="1" applyFill="1"/>
    <xf numFmtId="37" fontId="13" fillId="0" borderId="0" xfId="0" applyNumberFormat="1" applyFont="1" applyFill="1" applyBorder="1" applyAlignment="1">
      <alignment horizontal="right" vertical="top"/>
    </xf>
    <xf numFmtId="4" fontId="13" fillId="0" borderId="0" xfId="0" applyNumberFormat="1" applyFont="1" applyFill="1"/>
    <xf numFmtId="171" fontId="22" fillId="0" borderId="0" xfId="0" applyNumberFormat="1" applyFont="1" applyFill="1"/>
    <xf numFmtId="168" fontId="22" fillId="0" borderId="0" xfId="0" applyNumberFormat="1" applyFont="1" applyFill="1"/>
    <xf numFmtId="0" fontId="22" fillId="0" borderId="0" xfId="0" applyFont="1" applyFill="1"/>
    <xf numFmtId="0" fontId="17" fillId="0" borderId="5" xfId="0" applyFont="1" applyFill="1" applyBorder="1" applyAlignment="1">
      <alignment vertical="top" wrapText="1"/>
    </xf>
    <xf numFmtId="167" fontId="22" fillId="0" borderId="0" xfId="0" applyNumberFormat="1" applyFont="1" applyFill="1"/>
    <xf numFmtId="167" fontId="13" fillId="0" borderId="0" xfId="0" applyNumberFormat="1" applyFont="1" applyFill="1"/>
    <xf numFmtId="0" fontId="22" fillId="0" borderId="6" xfId="0" applyFont="1" applyFill="1" applyBorder="1" applyAlignment="1">
      <alignment vertical="top"/>
    </xf>
    <xf numFmtId="3" fontId="22" fillId="0" borderId="7" xfId="0" applyNumberFormat="1" applyFont="1" applyFill="1" applyBorder="1" applyAlignment="1">
      <alignment horizontal="right" vertical="top"/>
    </xf>
    <xf numFmtId="167" fontId="22" fillId="0" borderId="7" xfId="0" applyNumberFormat="1" applyFont="1" applyFill="1" applyBorder="1" applyAlignment="1">
      <alignment horizontal="right" vertical="top"/>
    </xf>
    <xf numFmtId="0" fontId="17" fillId="2" borderId="8" xfId="0" applyFont="1" applyFill="1" applyBorder="1" applyAlignment="1">
      <alignment vertical="top" wrapText="1"/>
    </xf>
    <xf numFmtId="0" fontId="31" fillId="0" borderId="0" xfId="0" applyFont="1" applyFill="1" applyAlignment="1">
      <alignment horizontal="center"/>
    </xf>
    <xf numFmtId="0" fontId="13" fillId="2" borderId="2" xfId="0" applyFont="1" applyFill="1" applyBorder="1" applyAlignment="1">
      <alignment vertical="top"/>
    </xf>
    <xf numFmtId="0" fontId="17" fillId="2" borderId="2" xfId="0" applyFont="1" applyFill="1" applyBorder="1" applyAlignment="1">
      <alignment vertical="top" wrapText="1"/>
    </xf>
    <xf numFmtId="0" fontId="14" fillId="2" borderId="0" xfId="0" applyFont="1" applyFill="1" applyAlignment="1">
      <alignment wrapText="1"/>
    </xf>
    <xf numFmtId="43" fontId="14" fillId="2" borderId="0" xfId="1" applyNumberFormat="1" applyFont="1" applyFill="1" applyAlignment="1">
      <alignment horizontal="center"/>
    </xf>
    <xf numFmtId="43" fontId="14" fillId="0" borderId="0" xfId="1" applyFont="1" applyFill="1" applyBorder="1"/>
    <xf numFmtId="0" fontId="14" fillId="2" borderId="7" xfId="0" applyFont="1" applyFill="1" applyBorder="1" applyAlignment="1" applyProtection="1">
      <protection locked="0"/>
    </xf>
    <xf numFmtId="0" fontId="13" fillId="0" borderId="0" xfId="0" applyFont="1" applyFill="1" applyBorder="1"/>
    <xf numFmtId="0" fontId="13" fillId="2" borderId="0" xfId="0" applyFont="1" applyFill="1" applyBorder="1" applyAlignment="1">
      <alignment horizontal="centerContinuous"/>
    </xf>
    <xf numFmtId="2" fontId="13" fillId="2" borderId="0" xfId="0" applyNumberFormat="1" applyFont="1" applyFill="1" applyBorder="1"/>
    <xf numFmtId="0" fontId="18" fillId="2" borderId="0" xfId="2" applyFont="1" applyFill="1" applyBorder="1" applyAlignment="1">
      <alignment horizontal="left"/>
    </xf>
    <xf numFmtId="0" fontId="17" fillId="2" borderId="0" xfId="2" applyFont="1" applyFill="1" applyBorder="1" applyAlignment="1">
      <alignment horizontal="center" vertical="top"/>
    </xf>
    <xf numFmtId="0" fontId="14" fillId="2" borderId="0" xfId="2" applyFont="1" applyFill="1" applyBorder="1" applyAlignment="1">
      <alignment horizontal="centerContinuous" vertical="center"/>
    </xf>
    <xf numFmtId="0" fontId="14" fillId="2" borderId="0" xfId="2" applyFont="1" applyFill="1" applyBorder="1" applyAlignment="1">
      <alignment horizontal="center" vertical="top"/>
    </xf>
    <xf numFmtId="0" fontId="19" fillId="3" borderId="1" xfId="0" applyFont="1" applyFill="1" applyBorder="1" applyAlignment="1">
      <alignment vertical="center"/>
    </xf>
    <xf numFmtId="0" fontId="19" fillId="3" borderId="2" xfId="0" applyFont="1" applyFill="1" applyBorder="1" applyAlignment="1">
      <alignment vertical="center"/>
    </xf>
    <xf numFmtId="0" fontId="19" fillId="3" borderId="3" xfId="0" applyFont="1" applyFill="1" applyBorder="1"/>
    <xf numFmtId="40" fontId="13" fillId="2" borderId="0" xfId="0" applyNumberFormat="1" applyFont="1" applyFill="1" applyBorder="1" applyAlignment="1"/>
    <xf numFmtId="0" fontId="14" fillId="2" borderId="0" xfId="2" applyFont="1" applyFill="1" applyBorder="1" applyAlignment="1">
      <alignment vertical="top"/>
    </xf>
    <xf numFmtId="172" fontId="14" fillId="2" borderId="0" xfId="2" applyNumberFormat="1" applyFont="1" applyFill="1" applyBorder="1" applyAlignment="1">
      <alignment vertical="top"/>
    </xf>
    <xf numFmtId="3" fontId="17" fillId="2" borderId="0" xfId="2" applyNumberFormat="1" applyFont="1" applyFill="1" applyBorder="1" applyAlignment="1">
      <alignment vertical="top"/>
    </xf>
    <xf numFmtId="3" fontId="14" fillId="2" borderId="0" xfId="1" applyNumberFormat="1" applyFont="1" applyFill="1" applyBorder="1" applyAlignment="1" applyProtection="1">
      <alignment vertical="top"/>
      <protection locked="0"/>
    </xf>
    <xf numFmtId="3" fontId="14" fillId="0" borderId="0" xfId="2" applyNumberFormat="1" applyFont="1" applyFill="1" applyBorder="1" applyAlignment="1" applyProtection="1">
      <alignment vertical="top"/>
      <protection locked="0"/>
    </xf>
    <xf numFmtId="3" fontId="14" fillId="2" borderId="0" xfId="2" applyNumberFormat="1" applyFont="1" applyFill="1" applyBorder="1" applyAlignment="1" applyProtection="1">
      <alignment vertical="top"/>
      <protection locked="0"/>
    </xf>
    <xf numFmtId="0" fontId="14" fillId="2" borderId="0" xfId="2" applyFont="1" applyFill="1" applyBorder="1" applyAlignment="1">
      <alignment horizontal="left" vertical="top"/>
    </xf>
    <xf numFmtId="3" fontId="14" fillId="2" borderId="0" xfId="2" applyNumberFormat="1" applyFont="1" applyFill="1" applyBorder="1" applyAlignment="1">
      <alignment vertical="top"/>
    </xf>
    <xf numFmtId="3" fontId="17" fillId="2" borderId="0" xfId="2" applyNumberFormat="1" applyFont="1" applyFill="1" applyBorder="1" applyAlignment="1">
      <alignment horizontal="left" vertical="top"/>
    </xf>
    <xf numFmtId="3" fontId="14" fillId="2" borderId="0" xfId="2" applyNumberFormat="1" applyFont="1" applyFill="1" applyBorder="1" applyAlignment="1">
      <alignment horizontal="left" vertical="top"/>
    </xf>
    <xf numFmtId="167" fontId="17" fillId="2" borderId="0" xfId="2" applyNumberFormat="1" applyFont="1" applyFill="1" applyBorder="1" applyAlignment="1">
      <alignment vertical="top"/>
    </xf>
    <xf numFmtId="0" fontId="13" fillId="2" borderId="0" xfId="0" applyFont="1" applyFill="1" applyBorder="1" applyAlignment="1">
      <alignment horizontal="left" vertical="top"/>
    </xf>
    <xf numFmtId="3" fontId="13" fillId="2" borderId="0" xfId="0" applyNumberFormat="1" applyFont="1" applyFill="1" applyBorder="1" applyAlignment="1">
      <alignment horizontal="left" vertical="top"/>
    </xf>
    <xf numFmtId="0" fontId="17" fillId="2" borderId="0" xfId="2" applyFont="1" applyFill="1" applyBorder="1" applyAlignment="1">
      <alignment horizontal="left" vertical="top"/>
    </xf>
    <xf numFmtId="170" fontId="17" fillId="2" borderId="0" xfId="2" applyNumberFormat="1" applyFont="1" applyFill="1" applyBorder="1" applyAlignment="1">
      <alignment vertical="top"/>
    </xf>
    <xf numFmtId="167" fontId="17" fillId="2" borderId="0" xfId="2" applyNumberFormat="1" applyFont="1" applyFill="1" applyBorder="1" applyAlignment="1">
      <alignment horizontal="right" vertical="top" wrapText="1"/>
    </xf>
    <xf numFmtId="170" fontId="17" fillId="2" borderId="0" xfId="2" applyNumberFormat="1" applyFont="1" applyFill="1" applyBorder="1" applyAlignment="1">
      <alignment horizontal="right" vertical="top" wrapText="1"/>
    </xf>
    <xf numFmtId="3" fontId="17" fillId="0" borderId="0" xfId="2" applyNumberFormat="1" applyFont="1" applyFill="1" applyBorder="1" applyAlignment="1">
      <alignment horizontal="righ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3" fontId="17" fillId="2" borderId="0" xfId="1" applyNumberFormat="1" applyFont="1" applyFill="1" applyBorder="1" applyAlignment="1">
      <alignment horizontal="right" vertical="top" wrapText="1"/>
    </xf>
    <xf numFmtId="3" fontId="13" fillId="2" borderId="0" xfId="0" applyNumberFormat="1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wrapText="1"/>
    </xf>
    <xf numFmtId="0" fontId="13" fillId="2" borderId="0" xfId="0" applyFont="1" applyFill="1" applyAlignment="1">
      <alignment horizontal="left" wrapText="1"/>
    </xf>
    <xf numFmtId="173" fontId="13" fillId="2" borderId="0" xfId="0" applyNumberFormat="1" applyFont="1" applyFill="1" applyAlignment="1">
      <alignment horizontal="left" wrapText="1"/>
    </xf>
    <xf numFmtId="1" fontId="17" fillId="2" borderId="0" xfId="2" applyNumberFormat="1" applyFont="1" applyFill="1" applyBorder="1" applyAlignment="1">
      <alignment horizontal="right" vertical="top" wrapText="1"/>
    </xf>
    <xf numFmtId="167" fontId="22" fillId="0" borderId="0" xfId="0" applyNumberFormat="1" applyFont="1" applyFill="1" applyAlignment="1">
      <alignment horizontal="left" wrapText="1"/>
    </xf>
    <xf numFmtId="1" fontId="13" fillId="0" borderId="0" xfId="0" applyNumberFormat="1" applyFont="1" applyFill="1" applyAlignment="1">
      <alignment horizontal="left" wrapText="1"/>
    </xf>
    <xf numFmtId="0" fontId="17" fillId="2" borderId="7" xfId="2" applyFont="1" applyFill="1" applyBorder="1" applyAlignment="1">
      <alignment vertical="top"/>
    </xf>
    <xf numFmtId="3" fontId="14" fillId="2" borderId="7" xfId="2" applyNumberFormat="1" applyFont="1" applyFill="1" applyBorder="1" applyAlignment="1">
      <alignment vertical="top"/>
    </xf>
    <xf numFmtId="2" fontId="13" fillId="2" borderId="7" xfId="0" applyNumberFormat="1" applyFont="1" applyFill="1" applyBorder="1"/>
    <xf numFmtId="0" fontId="24" fillId="2" borderId="0" xfId="0" applyFont="1" applyFill="1" applyBorder="1" applyAlignment="1">
      <alignment vertical="top"/>
    </xf>
    <xf numFmtId="0" fontId="31" fillId="2" borderId="0" xfId="0" applyFont="1" applyFill="1" applyBorder="1" applyAlignment="1">
      <alignment horizontal="center"/>
    </xf>
    <xf numFmtId="2" fontId="13" fillId="2" borderId="0" xfId="0" applyNumberFormat="1" applyFont="1" applyFill="1"/>
    <xf numFmtId="0" fontId="17" fillId="2" borderId="7" xfId="0" applyFont="1" applyFill="1" applyBorder="1" applyAlignment="1">
      <alignment horizontal="right"/>
    </xf>
    <xf numFmtId="0" fontId="14" fillId="2" borderId="7" xfId="0" applyNumberFormat="1" applyFont="1" applyFill="1" applyBorder="1" applyAlignment="1" applyProtection="1">
      <protection locked="0"/>
    </xf>
    <xf numFmtId="0" fontId="14" fillId="2" borderId="0" xfId="0" applyNumberFormat="1" applyFont="1" applyFill="1" applyBorder="1" applyAlignment="1" applyProtection="1">
      <alignment horizontal="left"/>
    </xf>
    <xf numFmtId="40" fontId="20" fillId="3" borderId="9" xfId="2" applyNumberFormat="1" applyFont="1" applyFill="1" applyBorder="1" applyAlignment="1">
      <alignment horizontal="center" vertical="center" wrapText="1"/>
    </xf>
    <xf numFmtId="0" fontId="20" fillId="3" borderId="11" xfId="2" applyFont="1" applyFill="1" applyBorder="1" applyAlignment="1">
      <alignment horizontal="center" vertical="center" wrapText="1"/>
    </xf>
    <xf numFmtId="0" fontId="20" fillId="2" borderId="0" xfId="0" applyFont="1" applyFill="1" applyBorder="1"/>
    <xf numFmtId="0" fontId="20" fillId="3" borderId="6" xfId="2" applyFont="1" applyFill="1" applyBorder="1" applyAlignment="1">
      <alignment horizontal="center" vertical="center" wrapText="1"/>
    </xf>
    <xf numFmtId="0" fontId="20" fillId="3" borderId="8" xfId="2" applyFont="1" applyFill="1" applyBorder="1" applyAlignment="1">
      <alignment horizontal="center" vertical="center" wrapText="1"/>
    </xf>
    <xf numFmtId="40" fontId="22" fillId="2" borderId="4" xfId="0" applyNumberFormat="1" applyFont="1" applyFill="1" applyBorder="1" applyAlignment="1">
      <alignment vertical="top"/>
    </xf>
    <xf numFmtId="3" fontId="22" fillId="2" borderId="0" xfId="0" applyNumberFormat="1" applyFont="1" applyFill="1" applyBorder="1" applyAlignment="1">
      <alignment vertical="top"/>
    </xf>
    <xf numFmtId="0" fontId="22" fillId="2" borderId="5" xfId="0" applyFont="1" applyFill="1" applyBorder="1" applyAlignment="1">
      <alignment vertical="top"/>
    </xf>
    <xf numFmtId="0" fontId="22" fillId="2" borderId="0" xfId="0" applyFont="1" applyFill="1" applyBorder="1" applyAlignment="1">
      <alignment vertical="top"/>
    </xf>
    <xf numFmtId="0" fontId="32" fillId="2" borderId="4" xfId="0" applyFont="1" applyFill="1" applyBorder="1" applyAlignment="1">
      <alignment vertical="top"/>
    </xf>
    <xf numFmtId="3" fontId="22" fillId="2" borderId="0" xfId="1" applyNumberFormat="1" applyFont="1" applyFill="1" applyBorder="1" applyAlignment="1">
      <alignment vertical="top"/>
    </xf>
    <xf numFmtId="167" fontId="22" fillId="2" borderId="0" xfId="1" applyNumberFormat="1" applyFont="1" applyFill="1" applyBorder="1" applyAlignment="1">
      <alignment vertical="top"/>
    </xf>
    <xf numFmtId="0" fontId="32" fillId="2" borderId="5" xfId="0" applyFont="1" applyFill="1" applyBorder="1" applyAlignment="1">
      <alignment vertical="top"/>
    </xf>
    <xf numFmtId="0" fontId="13" fillId="2" borderId="5" xfId="0" applyFont="1" applyFill="1" applyBorder="1" applyAlignment="1">
      <alignment vertical="top"/>
    </xf>
    <xf numFmtId="40" fontId="13" fillId="2" borderId="4" xfId="0" applyNumberFormat="1" applyFont="1" applyFill="1" applyBorder="1" applyAlignment="1">
      <alignment vertical="top"/>
    </xf>
    <xf numFmtId="167" fontId="14" fillId="2" borderId="0" xfId="1" applyNumberFormat="1" applyFont="1" applyFill="1" applyBorder="1" applyAlignment="1">
      <alignment vertical="top"/>
    </xf>
    <xf numFmtId="170" fontId="14" fillId="2" borderId="0" xfId="1" applyNumberFormat="1" applyFont="1" applyFill="1" applyBorder="1" applyAlignment="1">
      <alignment vertical="top"/>
    </xf>
    <xf numFmtId="174" fontId="14" fillId="2" borderId="0" xfId="1" applyNumberFormat="1" applyFont="1" applyFill="1" applyBorder="1" applyAlignment="1">
      <alignment vertical="top"/>
    </xf>
    <xf numFmtId="3" fontId="13" fillId="2" borderId="0" xfId="1" applyNumberFormat="1" applyFont="1" applyFill="1" applyBorder="1" applyAlignment="1">
      <alignment vertical="top"/>
    </xf>
    <xf numFmtId="40" fontId="32" fillId="2" borderId="4" xfId="0" applyNumberFormat="1" applyFont="1" applyFill="1" applyBorder="1" applyAlignment="1">
      <alignment vertical="top"/>
    </xf>
    <xf numFmtId="37" fontId="14" fillId="2" borderId="0" xfId="1" applyNumberFormat="1" applyFont="1" applyFill="1" applyBorder="1" applyAlignment="1" applyProtection="1">
      <alignment vertical="top"/>
      <protection locked="0"/>
    </xf>
    <xf numFmtId="37" fontId="14" fillId="2" borderId="0" xfId="1" applyNumberFormat="1" applyFont="1" applyFill="1" applyBorder="1" applyAlignment="1">
      <alignment vertical="top"/>
    </xf>
    <xf numFmtId="0" fontId="13" fillId="2" borderId="8" xfId="0" applyFont="1" applyFill="1" applyBorder="1" applyAlignment="1">
      <alignment vertical="top"/>
    </xf>
    <xf numFmtId="0" fontId="13" fillId="2" borderId="0" xfId="0" applyFont="1" applyFill="1" applyAlignment="1"/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vertical="center"/>
    </xf>
    <xf numFmtId="3" fontId="13" fillId="2" borderId="0" xfId="0" applyNumberFormat="1" applyFont="1" applyFill="1" applyAlignment="1"/>
    <xf numFmtId="41" fontId="13" fillId="2" borderId="0" xfId="0" applyNumberFormat="1" applyFont="1" applyFill="1" applyAlignment="1"/>
    <xf numFmtId="0" fontId="13" fillId="2" borderId="7" xfId="0" applyFont="1" applyFill="1" applyBorder="1" applyAlignment="1" applyProtection="1">
      <protection locked="0"/>
    </xf>
    <xf numFmtId="0" fontId="16" fillId="0" borderId="0" xfId="0" applyFont="1" applyBorder="1" applyAlignment="1"/>
    <xf numFmtId="0" fontId="16" fillId="0" borderId="0" xfId="0" applyFont="1" applyAlignment="1"/>
    <xf numFmtId="0" fontId="14" fillId="0" borderId="0" xfId="0" applyFont="1"/>
    <xf numFmtId="0" fontId="33" fillId="0" borderId="0" xfId="0" applyFont="1"/>
    <xf numFmtId="0" fontId="34" fillId="3" borderId="21" xfId="0" applyFont="1" applyFill="1" applyBorder="1" applyAlignment="1">
      <alignment horizontal="left" wrapText="1"/>
    </xf>
    <xf numFmtId="0" fontId="34" fillId="3" borderId="20" xfId="0" applyFont="1" applyFill="1" applyBorder="1" applyAlignment="1">
      <alignment horizontal="center" vertical="center" wrapText="1"/>
    </xf>
    <xf numFmtId="0" fontId="34" fillId="3" borderId="20" xfId="0" applyFont="1" applyFill="1" applyBorder="1" applyAlignment="1">
      <alignment horizontal="center" wrapText="1"/>
    </xf>
    <xf numFmtId="0" fontId="35" fillId="0" borderId="22" xfId="0" applyFont="1" applyBorder="1" applyAlignment="1">
      <alignment horizontal="justify" vertical="top" wrapText="1"/>
    </xf>
    <xf numFmtId="0" fontId="35" fillId="0" borderId="17" xfId="0" applyFont="1" applyBorder="1" applyAlignment="1">
      <alignment horizontal="right" vertical="top" wrapText="1"/>
    </xf>
    <xf numFmtId="0" fontId="35" fillId="0" borderId="17" xfId="0" applyFont="1" applyBorder="1" applyAlignment="1">
      <alignment horizontal="justify" vertical="top" wrapText="1"/>
    </xf>
    <xf numFmtId="37" fontId="35" fillId="0" borderId="17" xfId="0" applyNumberFormat="1" applyFont="1" applyBorder="1" applyAlignment="1">
      <alignment horizontal="right" vertical="top" wrapText="1"/>
    </xf>
    <xf numFmtId="0" fontId="16" fillId="0" borderId="17" xfId="0" applyFont="1" applyBorder="1" applyAlignment="1">
      <alignment horizontal="right" vertical="top" wrapText="1"/>
    </xf>
    <xf numFmtId="37" fontId="16" fillId="0" borderId="17" xfId="0" applyNumberFormat="1" applyFont="1" applyBorder="1" applyAlignment="1">
      <alignment horizontal="right" vertical="top" wrapText="1"/>
    </xf>
    <xf numFmtId="0" fontId="16" fillId="0" borderId="22" xfId="0" applyFont="1" applyBorder="1" applyAlignment="1">
      <alignment horizontal="justify" vertical="top" wrapText="1"/>
    </xf>
    <xf numFmtId="38" fontId="35" fillId="0" borderId="17" xfId="0" applyNumberFormat="1" applyFont="1" applyBorder="1" applyAlignment="1">
      <alignment horizontal="right" vertical="top" wrapText="1"/>
    </xf>
    <xf numFmtId="0" fontId="16" fillId="0" borderId="17" xfId="0" applyFont="1" applyBorder="1" applyAlignment="1">
      <alignment horizontal="justify" vertical="top" wrapText="1"/>
    </xf>
    <xf numFmtId="167" fontId="16" fillId="0" borderId="17" xfId="0" applyNumberFormat="1" applyFont="1" applyBorder="1" applyAlignment="1">
      <alignment horizontal="right" vertical="top" wrapText="1"/>
    </xf>
    <xf numFmtId="38" fontId="16" fillId="0" borderId="17" xfId="0" applyNumberFormat="1" applyFont="1" applyBorder="1" applyAlignment="1">
      <alignment horizontal="right" vertical="top" wrapText="1"/>
    </xf>
    <xf numFmtId="0" fontId="16" fillId="0" borderId="22" xfId="0" applyFont="1" applyBorder="1" applyAlignment="1">
      <alignment horizontal="left" vertical="top" wrapText="1"/>
    </xf>
    <xf numFmtId="175" fontId="35" fillId="0" borderId="17" xfId="0" applyNumberFormat="1" applyFont="1" applyBorder="1" applyAlignment="1">
      <alignment horizontal="right" vertical="top" wrapText="1"/>
    </xf>
    <xf numFmtId="0" fontId="16" fillId="0" borderId="21" xfId="0" applyFont="1" applyBorder="1" applyAlignment="1">
      <alignment horizontal="left" vertical="top" wrapText="1"/>
    </xf>
    <xf numFmtId="38" fontId="16" fillId="0" borderId="20" xfId="0" applyNumberFormat="1" applyFont="1" applyBorder="1" applyAlignment="1">
      <alignment horizontal="right" vertical="top" wrapText="1"/>
    </xf>
    <xf numFmtId="0" fontId="36" fillId="0" borderId="20" xfId="0" applyFont="1" applyBorder="1" applyAlignment="1">
      <alignment horizontal="justify" vertical="top" wrapText="1"/>
    </xf>
    <xf numFmtId="37" fontId="16" fillId="0" borderId="20" xfId="0" applyNumberFormat="1" applyFont="1" applyBorder="1" applyAlignment="1">
      <alignment horizontal="right" vertical="top" wrapText="1"/>
    </xf>
    <xf numFmtId="0" fontId="37" fillId="0" borderId="0" xfId="0" applyFont="1"/>
    <xf numFmtId="38" fontId="33" fillId="0" borderId="0" xfId="0" applyNumberFormat="1" applyFont="1" applyAlignment="1">
      <alignment horizontal="right"/>
    </xf>
    <xf numFmtId="37" fontId="33" fillId="0" borderId="0" xfId="0" applyNumberFormat="1" applyFont="1" applyAlignment="1">
      <alignment horizontal="right"/>
    </xf>
    <xf numFmtId="0" fontId="35" fillId="0" borderId="23" xfId="0" applyFont="1" applyBorder="1" applyAlignment="1">
      <alignment horizontal="justify" vertical="top" wrapText="1"/>
    </xf>
    <xf numFmtId="38" fontId="16" fillId="0" borderId="15" xfId="0" applyNumberFormat="1" applyFont="1" applyBorder="1" applyAlignment="1">
      <alignment horizontal="right" vertical="top" wrapText="1"/>
    </xf>
    <xf numFmtId="0" fontId="35" fillId="0" borderId="15" xfId="0" applyFont="1" applyBorder="1" applyAlignment="1">
      <alignment horizontal="justify" vertical="top" wrapText="1"/>
    </xf>
    <xf numFmtId="37" fontId="16" fillId="0" borderId="15" xfId="0" applyNumberFormat="1" applyFont="1" applyBorder="1" applyAlignment="1">
      <alignment horizontal="right" vertical="top" wrapText="1"/>
    </xf>
    <xf numFmtId="0" fontId="36" fillId="0" borderId="17" xfId="0" applyFont="1" applyBorder="1" applyAlignment="1">
      <alignment horizontal="justify" vertical="top" wrapText="1"/>
    </xf>
    <xf numFmtId="170" fontId="16" fillId="0" borderId="17" xfId="0" applyNumberFormat="1" applyFont="1" applyBorder="1" applyAlignment="1">
      <alignment horizontal="right" vertical="top" wrapText="1"/>
    </xf>
    <xf numFmtId="0" fontId="16" fillId="0" borderId="21" xfId="0" applyFont="1" applyBorder="1" applyAlignment="1">
      <alignment horizontal="justify" vertical="top" wrapText="1"/>
    </xf>
    <xf numFmtId="0" fontId="35" fillId="0" borderId="20" xfId="0" applyFont="1" applyBorder="1" applyAlignment="1">
      <alignment horizontal="justify" vertical="top" wrapText="1"/>
    </xf>
    <xf numFmtId="37" fontId="35" fillId="0" borderId="20" xfId="0" applyNumberFormat="1" applyFont="1" applyBorder="1" applyAlignment="1">
      <alignment horizontal="right" vertical="top" wrapText="1"/>
    </xf>
    <xf numFmtId="0" fontId="24" fillId="2" borderId="0" xfId="0" applyFont="1" applyFill="1" applyBorder="1" applyAlignment="1">
      <alignment horizontal="left" vertical="top" wrapText="1"/>
    </xf>
    <xf numFmtId="37" fontId="24" fillId="2" borderId="0" xfId="0" applyNumberFormat="1" applyFont="1" applyFill="1" applyBorder="1" applyAlignment="1">
      <alignment horizontal="left" vertical="top" wrapText="1"/>
    </xf>
    <xf numFmtId="38" fontId="24" fillId="2" borderId="0" xfId="0" applyNumberFormat="1" applyFont="1" applyFill="1" applyBorder="1" applyAlignment="1">
      <alignment horizontal="left" vertical="top" wrapText="1"/>
    </xf>
    <xf numFmtId="176" fontId="24" fillId="2" borderId="0" xfId="0" applyNumberFormat="1" applyFont="1" applyFill="1" applyBorder="1" applyAlignment="1">
      <alignment horizontal="left" vertical="top" wrapText="1"/>
    </xf>
    <xf numFmtId="37" fontId="13" fillId="2" borderId="7" xfId="0" applyNumberFormat="1" applyFont="1" applyFill="1" applyBorder="1" applyAlignment="1" applyProtection="1">
      <protection locked="0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2" borderId="0" xfId="0" applyFont="1" applyFill="1" applyBorder="1" applyAlignment="1" applyProtection="1">
      <alignment horizontal="center" vertical="top" wrapText="1"/>
      <protection locked="0"/>
    </xf>
    <xf numFmtId="0" fontId="11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14" fillId="2" borderId="7" xfId="0" applyFont="1" applyFill="1" applyBorder="1" applyAlignment="1">
      <alignment horizontal="center" vertical="top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/>
    </xf>
    <xf numFmtId="0" fontId="13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2" applyFont="1" applyFill="1" applyBorder="1" applyAlignment="1">
      <alignment horizontal="center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8" fillId="3" borderId="2" xfId="2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 wrapText="1"/>
    </xf>
    <xf numFmtId="0" fontId="23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justify" vertical="top" wrapText="1"/>
    </xf>
    <xf numFmtId="0" fontId="17" fillId="2" borderId="0" xfId="0" applyFont="1" applyFill="1" applyBorder="1" applyAlignment="1">
      <alignment horizontal="center"/>
    </xf>
    <xf numFmtId="0" fontId="17" fillId="2" borderId="0" xfId="3" applyNumberFormat="1" applyFont="1" applyFill="1" applyBorder="1" applyAlignment="1">
      <alignment horizontal="center" vertical="center"/>
    </xf>
    <xf numFmtId="0" fontId="17" fillId="2" borderId="0" xfId="0" applyNumberFormat="1" applyFont="1" applyFill="1" applyBorder="1" applyAlignment="1" applyProtection="1">
      <alignment horizontal="center"/>
      <protection locked="0"/>
    </xf>
    <xf numFmtId="0" fontId="19" fillId="3" borderId="9" xfId="2" applyFont="1" applyFill="1" applyBorder="1" applyAlignment="1">
      <alignment horizontal="center" vertical="center"/>
    </xf>
    <xf numFmtId="0" fontId="19" fillId="3" borderId="4" xfId="2" applyFont="1" applyFill="1" applyBorder="1" applyAlignment="1">
      <alignment horizontal="center" vertical="center"/>
    </xf>
    <xf numFmtId="0" fontId="20" fillId="3" borderId="10" xfId="2" applyFont="1" applyFill="1" applyBorder="1" applyAlignment="1">
      <alignment horizontal="center" vertical="center"/>
    </xf>
    <xf numFmtId="0" fontId="20" fillId="3" borderId="0" xfId="2" applyFont="1" applyFill="1" applyBorder="1" applyAlignment="1">
      <alignment horizontal="center" vertical="center"/>
    </xf>
    <xf numFmtId="0" fontId="18" fillId="3" borderId="10" xfId="2" applyFont="1" applyFill="1" applyBorder="1" applyAlignment="1">
      <alignment horizontal="right" vertical="top"/>
    </xf>
    <xf numFmtId="0" fontId="18" fillId="3" borderId="0" xfId="2" applyFont="1" applyFill="1" applyBorder="1" applyAlignment="1">
      <alignment horizontal="right" vertical="top"/>
    </xf>
    <xf numFmtId="0" fontId="14" fillId="2" borderId="7" xfId="0" applyFont="1" applyFill="1" applyBorder="1" applyAlignment="1">
      <alignment horizontal="left" vertical="top" wrapText="1"/>
    </xf>
    <xf numFmtId="0" fontId="17" fillId="2" borderId="0" xfId="2" applyFont="1" applyFill="1" applyBorder="1" applyAlignment="1">
      <alignment horizontal="center"/>
    </xf>
    <xf numFmtId="0" fontId="20" fillId="3" borderId="2" xfId="2" applyFont="1" applyFill="1" applyBorder="1" applyAlignment="1">
      <alignment horizontal="center" vertical="center"/>
    </xf>
    <xf numFmtId="3" fontId="14" fillId="2" borderId="7" xfId="0" applyNumberFormat="1" applyFont="1" applyFill="1" applyBorder="1" applyAlignment="1" applyProtection="1">
      <alignment horizontal="center" vertical="center"/>
      <protection locked="0"/>
    </xf>
    <xf numFmtId="0" fontId="13" fillId="0" borderId="10" xfId="0" applyFont="1" applyBorder="1" applyAlignment="1">
      <alignment horizontal="center"/>
    </xf>
    <xf numFmtId="0" fontId="22" fillId="0" borderId="0" xfId="0" applyFont="1" applyFill="1" applyBorder="1" applyAlignment="1">
      <alignment horizontal="left" vertical="top" wrapText="1"/>
    </xf>
    <xf numFmtId="3" fontId="22" fillId="0" borderId="0" xfId="0" applyNumberFormat="1" applyFont="1" applyFill="1" applyBorder="1" applyAlignment="1">
      <alignment horizontal="right" vertical="top"/>
    </xf>
    <xf numFmtId="0" fontId="14" fillId="0" borderId="0" xfId="0" applyFont="1" applyFill="1" applyBorder="1" applyAlignment="1">
      <alignment horizontal="left" vertical="top" wrapText="1"/>
    </xf>
    <xf numFmtId="0" fontId="17" fillId="0" borderId="7" xfId="0" applyFont="1" applyFill="1" applyBorder="1" applyAlignment="1">
      <alignment horizontal="left" vertical="top"/>
    </xf>
    <xf numFmtId="167" fontId="22" fillId="0" borderId="0" xfId="0" applyNumberFormat="1" applyFont="1" applyFill="1" applyBorder="1" applyAlignment="1">
      <alignment horizontal="right" vertical="top"/>
    </xf>
    <xf numFmtId="0" fontId="17" fillId="0" borderId="12" xfId="0" applyFont="1" applyFill="1" applyBorder="1" applyAlignment="1">
      <alignment horizontal="left" vertical="top"/>
    </xf>
    <xf numFmtId="170" fontId="22" fillId="0" borderId="0" xfId="0" applyNumberFormat="1" applyFont="1" applyFill="1" applyBorder="1" applyAlignment="1">
      <alignment horizontal="right" vertical="top"/>
    </xf>
    <xf numFmtId="3" fontId="22" fillId="0" borderId="0" xfId="0" applyNumberFormat="1" applyFont="1" applyFill="1" applyBorder="1" applyAlignment="1">
      <alignment vertical="top"/>
    </xf>
    <xf numFmtId="0" fontId="14" fillId="2" borderId="0" xfId="0" applyNumberFormat="1" applyFont="1" applyFill="1" applyBorder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Border="1" applyAlignment="1">
      <alignment horizontal="center"/>
    </xf>
    <xf numFmtId="0" fontId="17" fillId="2" borderId="0" xfId="2" applyFont="1" applyFill="1" applyBorder="1" applyAlignment="1">
      <alignment horizontal="left" vertical="top"/>
    </xf>
    <xf numFmtId="3" fontId="17" fillId="2" borderId="0" xfId="2" applyNumberFormat="1" applyFont="1" applyFill="1" applyBorder="1" applyAlignment="1">
      <alignment horizontal="left" vertical="top" wrapText="1"/>
    </xf>
    <xf numFmtId="43" fontId="14" fillId="2" borderId="7" xfId="1" applyFont="1" applyFill="1" applyBorder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/>
      <protection locked="0"/>
    </xf>
    <xf numFmtId="0" fontId="14" fillId="2" borderId="0" xfId="2" applyFont="1" applyFill="1" applyBorder="1" applyAlignment="1">
      <alignment horizontal="left" vertical="top" wrapText="1"/>
    </xf>
    <xf numFmtId="3" fontId="14" fillId="2" borderId="0" xfId="2" applyNumberFormat="1" applyFont="1" applyFill="1" applyBorder="1" applyAlignment="1">
      <alignment horizontal="left" vertical="top"/>
    </xf>
    <xf numFmtId="3" fontId="17" fillId="2" borderId="0" xfId="2" applyNumberFormat="1" applyFont="1" applyFill="1" applyBorder="1" applyAlignment="1">
      <alignment horizontal="left" vertical="top"/>
    </xf>
    <xf numFmtId="0" fontId="20" fillId="3" borderId="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top"/>
    </xf>
    <xf numFmtId="0" fontId="22" fillId="2" borderId="0" xfId="0" applyFont="1" applyFill="1" applyBorder="1" applyAlignment="1">
      <alignment horizontal="left" vertical="top"/>
    </xf>
    <xf numFmtId="0" fontId="24" fillId="2" borderId="0" xfId="0" applyFont="1" applyFill="1" applyBorder="1" applyAlignment="1">
      <alignment horizontal="left" vertical="top" wrapText="1"/>
    </xf>
    <xf numFmtId="0" fontId="14" fillId="2" borderId="7" xfId="0" applyFont="1" applyFill="1" applyBorder="1" applyAlignment="1" applyProtection="1">
      <alignment horizontal="center" vertical="top"/>
      <protection locked="0"/>
    </xf>
    <xf numFmtId="40" fontId="17" fillId="2" borderId="4" xfId="3" applyNumberFormat="1" applyFont="1" applyFill="1" applyBorder="1" applyAlignment="1">
      <alignment horizontal="center" vertical="center"/>
    </xf>
    <xf numFmtId="0" fontId="17" fillId="2" borderId="5" xfId="3" applyNumberFormat="1" applyFont="1" applyFill="1" applyBorder="1" applyAlignment="1">
      <alignment horizontal="center" vertical="center"/>
    </xf>
    <xf numFmtId="40" fontId="17" fillId="2" borderId="4" xfId="3" applyNumberFormat="1" applyFont="1" applyFill="1" applyBorder="1" applyAlignment="1">
      <alignment horizontal="center" vertical="top"/>
    </xf>
    <xf numFmtId="0" fontId="17" fillId="2" borderId="0" xfId="3" applyNumberFormat="1" applyFont="1" applyFill="1" applyBorder="1" applyAlignment="1">
      <alignment horizontal="center" vertical="top"/>
    </xf>
    <xf numFmtId="0" fontId="17" fillId="2" borderId="5" xfId="3" applyNumberFormat="1" applyFont="1" applyFill="1" applyBorder="1" applyAlignment="1">
      <alignment horizontal="center" vertical="top"/>
    </xf>
    <xf numFmtId="40" fontId="17" fillId="2" borderId="0" xfId="3" applyNumberFormat="1" applyFont="1" applyFill="1" applyBorder="1" applyAlignment="1">
      <alignment horizontal="center" vertical="center"/>
    </xf>
    <xf numFmtId="0" fontId="20" fillId="3" borderId="10" xfId="2" applyFont="1" applyFill="1" applyBorder="1" applyAlignment="1">
      <alignment horizontal="center" vertical="center" wrapText="1"/>
    </xf>
    <xf numFmtId="0" fontId="20" fillId="3" borderId="7" xfId="2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17" fillId="2" borderId="7" xfId="0" applyNumberFormat="1" applyFont="1" applyFill="1" applyBorder="1" applyAlignment="1" applyProtection="1">
      <alignment horizontal="center"/>
      <protection locked="0"/>
    </xf>
    <xf numFmtId="0" fontId="34" fillId="3" borderId="13" xfId="0" applyFont="1" applyFill="1" applyBorder="1" applyAlignment="1">
      <alignment horizontal="center" vertical="top"/>
    </xf>
    <xf numFmtId="0" fontId="34" fillId="3" borderId="14" xfId="0" applyFont="1" applyFill="1" applyBorder="1" applyAlignment="1">
      <alignment horizontal="center" vertical="top"/>
    </xf>
    <xf numFmtId="0" fontId="34" fillId="3" borderId="15" xfId="0" applyFont="1" applyFill="1" applyBorder="1" applyAlignment="1">
      <alignment horizontal="center" vertical="top"/>
    </xf>
    <xf numFmtId="0" fontId="34" fillId="3" borderId="16" xfId="0" applyFont="1" applyFill="1" applyBorder="1" applyAlignment="1">
      <alignment horizontal="center" vertical="top" wrapText="1"/>
    </xf>
    <xf numFmtId="0" fontId="34" fillId="3" borderId="0" xfId="0" applyFont="1" applyFill="1" applyBorder="1" applyAlignment="1">
      <alignment horizontal="center" vertical="top" wrapText="1"/>
    </xf>
    <xf numFmtId="0" fontId="34" fillId="3" borderId="17" xfId="0" applyFont="1" applyFill="1" applyBorder="1" applyAlignment="1">
      <alignment horizontal="center" vertical="top" wrapText="1"/>
    </xf>
    <xf numFmtId="0" fontId="34" fillId="3" borderId="18" xfId="0" applyFont="1" applyFill="1" applyBorder="1" applyAlignment="1">
      <alignment horizontal="center" vertical="top" wrapText="1"/>
    </xf>
    <xf numFmtId="0" fontId="34" fillId="3" borderId="19" xfId="0" applyFont="1" applyFill="1" applyBorder="1" applyAlignment="1">
      <alignment horizontal="center" vertical="top" wrapText="1"/>
    </xf>
    <xf numFmtId="0" fontId="34" fillId="3" borderId="20" xfId="0" applyFont="1" applyFill="1" applyBorder="1" applyAlignment="1">
      <alignment horizontal="center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191419</xdr:colOff>
      <xdr:row>4</xdr:row>
      <xdr:rowOff>71690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0"/>
          <a:ext cx="1810669" cy="7193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1810669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162844</xdr:colOff>
      <xdr:row>5</xdr:row>
      <xdr:rowOff>52640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0"/>
          <a:ext cx="1810669" cy="7193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781969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1315369</xdr:colOff>
      <xdr:row>4</xdr:row>
      <xdr:rowOff>90740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1810669" cy="7193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277144</xdr:colOff>
      <xdr:row>3</xdr:row>
      <xdr:rowOff>147890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0"/>
          <a:ext cx="1810669" cy="7193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</xdr:rowOff>
    </xdr:from>
    <xdr:to>
      <xdr:col>0</xdr:col>
      <xdr:colOff>1828801</xdr:colOff>
      <xdr:row>4</xdr:row>
      <xdr:rowOff>144781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1"/>
          <a:ext cx="1809750" cy="7162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villafa&#241;a\Documents\ROCIOVG%201\ARMONIZACION\EDOS\2021\JUNIO%202021\papeles%20de%20trabajo%20JUN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heet1 (3)"/>
      <sheetName val="1"/>
      <sheetName val="2"/>
      <sheetName val="3"/>
      <sheetName val="4"/>
      <sheetName val="5"/>
      <sheetName val="6"/>
      <sheetName val="7"/>
      <sheetName val="resumen cuentas de orden cont"/>
      <sheetName val="Convenios"/>
      <sheetName val="Movimientos 3.1 y 3.2"/>
      <sheetName val="Anticipos prov"/>
      <sheetName val="Proveedores"/>
      <sheetName val="Edo Sit Fin Conac "/>
      <sheetName val="EA"/>
      <sheetName val="ESF"/>
      <sheetName val="ECSF"/>
      <sheetName val="EVHP"/>
      <sheetName val="EFE"/>
      <sheetName val="Edo Analitico Activo"/>
      <sheetName val="ESFD"/>
      <sheetName val="cargos y abonos activos balanza"/>
      <sheetName val="Hoja4"/>
      <sheetName val="Hoja2"/>
      <sheetName val="Hoja3"/>
      <sheetName val="Hoja9"/>
      <sheetName val="Hoja13"/>
      <sheetName val="Notas Edo Sit Fin Editado "/>
      <sheetName val="DER A REC BIENES O SERV"/>
      <sheetName val="Depositos Fideiocmisos"/>
      <sheetName val="Nota Edo Flujo de Efectivo Edit"/>
      <sheetName val="formato FLUJO EFECT"/>
      <sheetName val="Efectivo"/>
      <sheetName val="Movimientos 3.1 y 3.2 (2)"/>
      <sheetName val="Nota Bancos ME"/>
      <sheetName val="Nota Bancos ME (2)"/>
      <sheetName val="Hoja8"/>
      <sheetName val="Hoja12"/>
      <sheetName val="nota EA"/>
      <sheetName val="FUENTES DE INGRESOS (2)"/>
      <sheetName val="NOTA DEUDA"/>
      <sheetName val="Hoja5"/>
      <sheetName val="Hoja6"/>
      <sheetName val="listado bancos1"/>
      <sheetName val="Hoja7"/>
      <sheetName val="Hoja10"/>
      <sheetName val="Hoja11"/>
      <sheetName val="Nota Edo Flujo de Efectivo"/>
      <sheetName val="Hoja14"/>
    </sheetNames>
    <sheetDataSet>
      <sheetData sheetId="0"/>
      <sheetData sheetId="1"/>
      <sheetData sheetId="2"/>
      <sheetData sheetId="3"/>
      <sheetData sheetId="4"/>
      <sheetData sheetId="5">
        <row r="1003">
          <cell r="G100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topLeftCell="A32" zoomScale="120" zoomScaleNormal="120" workbookViewId="0">
      <selection activeCell="I65" sqref="I65"/>
    </sheetView>
  </sheetViews>
  <sheetFormatPr baseColWidth="10" defaultColWidth="11.42578125" defaultRowHeight="12"/>
  <cols>
    <col min="1" max="1" width="4.28515625" style="3" customWidth="1"/>
    <col min="2" max="2" width="24.28515625" style="3" customWidth="1"/>
    <col min="3" max="3" width="23.7109375" style="3" customWidth="1"/>
    <col min="4" max="5" width="20.5703125" style="3" customWidth="1"/>
    <col min="6" max="6" width="7.7109375" style="3" customWidth="1"/>
    <col min="7" max="7" width="27.140625" style="26" customWidth="1"/>
    <col min="8" max="8" width="33.85546875" style="26" customWidth="1"/>
    <col min="9" max="10" width="20.5703125" style="3" customWidth="1"/>
    <col min="11" max="11" width="4.28515625" style="3" customWidth="1"/>
    <col min="12" max="16384" width="11.42578125" style="3"/>
  </cols>
  <sheetData>
    <row r="1" spans="1:11" s="1" customFormat="1" ht="12.75">
      <c r="B1" s="2"/>
      <c r="C1" s="358"/>
      <c r="D1" s="358"/>
      <c r="E1" s="358"/>
      <c r="F1" s="358"/>
      <c r="G1" s="358"/>
      <c r="H1" s="358"/>
      <c r="I1" s="358"/>
      <c r="J1" s="2"/>
      <c r="K1" s="2"/>
    </row>
    <row r="2" spans="1:11" ht="12.75">
      <c r="B2" s="4"/>
      <c r="C2" s="358" t="s">
        <v>0</v>
      </c>
      <c r="D2" s="358"/>
      <c r="E2" s="358"/>
      <c r="F2" s="358"/>
      <c r="G2" s="358"/>
      <c r="H2" s="358"/>
      <c r="I2" s="358"/>
      <c r="J2" s="4"/>
      <c r="K2" s="4"/>
    </row>
    <row r="3" spans="1:11" ht="12.75">
      <c r="B3" s="4"/>
      <c r="C3" s="358" t="s">
        <v>1</v>
      </c>
      <c r="D3" s="358"/>
      <c r="E3" s="358"/>
      <c r="F3" s="358"/>
      <c r="G3" s="358"/>
      <c r="H3" s="358"/>
      <c r="I3" s="358"/>
      <c r="J3" s="4"/>
      <c r="K3" s="4"/>
    </row>
    <row r="4" spans="1:11" ht="12.75">
      <c r="B4" s="4"/>
      <c r="C4" s="358" t="s">
        <v>2</v>
      </c>
      <c r="D4" s="358"/>
      <c r="E4" s="358"/>
      <c r="F4" s="358"/>
      <c r="G4" s="358"/>
      <c r="H4" s="358"/>
      <c r="I4" s="358"/>
      <c r="J4" s="4"/>
      <c r="K4" s="4"/>
    </row>
    <row r="5" spans="1:11" ht="6" customHeight="1">
      <c r="A5" s="5"/>
      <c r="B5" s="5"/>
      <c r="C5" s="6"/>
      <c r="D5" s="6"/>
      <c r="E5" s="6"/>
      <c r="F5" s="6"/>
      <c r="G5" s="6"/>
      <c r="H5" s="6"/>
      <c r="I5" s="1"/>
      <c r="J5" s="1"/>
      <c r="K5" s="1"/>
    </row>
    <row r="6" spans="1:11" ht="16.5" customHeight="1">
      <c r="A6" s="359" t="s">
        <v>3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</row>
    <row r="7" spans="1:11" s="1" customFormat="1" ht="3" customHeight="1">
      <c r="A7" s="5"/>
      <c r="B7" s="7"/>
      <c r="C7" s="7"/>
      <c r="D7" s="7"/>
      <c r="E7" s="7"/>
      <c r="F7" s="6"/>
      <c r="G7" s="8"/>
      <c r="H7" s="8"/>
    </row>
    <row r="8" spans="1:11" s="1" customFormat="1" ht="15.75" customHeight="1">
      <c r="A8" s="9" t="s">
        <v>4</v>
      </c>
      <c r="B8" s="10"/>
      <c r="C8" s="10"/>
      <c r="D8" s="11"/>
      <c r="E8" s="11"/>
      <c r="F8" s="12"/>
      <c r="G8" s="8"/>
      <c r="H8" s="8"/>
    </row>
    <row r="9" spans="1:11" s="17" customFormat="1" ht="20.100000000000001" customHeight="1">
      <c r="A9" s="13"/>
      <c r="B9" s="360" t="s">
        <v>5</v>
      </c>
      <c r="C9" s="360"/>
      <c r="D9" s="14">
        <v>2021</v>
      </c>
      <c r="E9" s="14">
        <v>2020</v>
      </c>
      <c r="F9" s="15"/>
      <c r="G9" s="360" t="s">
        <v>5</v>
      </c>
      <c r="H9" s="360"/>
      <c r="I9" s="14">
        <v>2021</v>
      </c>
      <c r="J9" s="14">
        <v>2020</v>
      </c>
      <c r="K9" s="16"/>
    </row>
    <row r="10" spans="1:11" s="1" customFormat="1" ht="3" customHeight="1">
      <c r="A10" s="18"/>
      <c r="B10" s="19"/>
      <c r="C10" s="19"/>
      <c r="D10" s="20"/>
      <c r="E10" s="20"/>
      <c r="F10" s="8"/>
      <c r="G10" s="8"/>
      <c r="H10" s="8"/>
      <c r="K10" s="21"/>
    </row>
    <row r="11" spans="1:11" s="26" customFormat="1" ht="12.75">
      <c r="A11" s="22"/>
      <c r="B11" s="357" t="s">
        <v>6</v>
      </c>
      <c r="C11" s="357"/>
      <c r="D11" s="23"/>
      <c r="E11" s="23"/>
      <c r="F11" s="24"/>
      <c r="G11" s="357" t="s">
        <v>7</v>
      </c>
      <c r="H11" s="357"/>
      <c r="I11" s="23"/>
      <c r="J11" s="23"/>
      <c r="K11" s="25"/>
    </row>
    <row r="12" spans="1:11" ht="12.75">
      <c r="A12" s="27"/>
      <c r="B12" s="356" t="s">
        <v>8</v>
      </c>
      <c r="C12" s="356"/>
      <c r="D12" s="28">
        <f>SUM(D13:D20)</f>
        <v>1739349004</v>
      </c>
      <c r="E12" s="28">
        <f>SUM(E13:E20)</f>
        <v>2612617632</v>
      </c>
      <c r="F12" s="24"/>
      <c r="G12" s="357" t="s">
        <v>9</v>
      </c>
      <c r="H12" s="357"/>
      <c r="I12" s="28">
        <f>SUM(I13:I15)</f>
        <v>2609750952</v>
      </c>
      <c r="J12" s="28">
        <f>SUM(J13:J15)</f>
        <v>5929085124</v>
      </c>
      <c r="K12" s="29"/>
    </row>
    <row r="13" spans="1:11">
      <c r="A13" s="30"/>
      <c r="B13" s="354" t="s">
        <v>10</v>
      </c>
      <c r="C13" s="354"/>
      <c r="D13" s="31">
        <v>1165691137</v>
      </c>
      <c r="E13" s="31">
        <v>1917063673</v>
      </c>
      <c r="F13" s="24"/>
      <c r="G13" s="354" t="s">
        <v>11</v>
      </c>
      <c r="H13" s="354"/>
      <c r="I13" s="31">
        <v>1873393778</v>
      </c>
      <c r="J13" s="31">
        <v>4370575272</v>
      </c>
      <c r="K13" s="29"/>
    </row>
    <row r="14" spans="1:11">
      <c r="A14" s="30"/>
      <c r="B14" s="354" t="s">
        <v>12</v>
      </c>
      <c r="C14" s="354"/>
      <c r="D14" s="31"/>
      <c r="E14" s="31">
        <v>0</v>
      </c>
      <c r="F14" s="24"/>
      <c r="G14" s="354" t="s">
        <v>13</v>
      </c>
      <c r="H14" s="354"/>
      <c r="I14" s="31">
        <v>341790316</v>
      </c>
      <c r="J14" s="31">
        <v>664303633</v>
      </c>
      <c r="K14" s="29"/>
    </row>
    <row r="15" spans="1:11" ht="12" customHeight="1">
      <c r="A15" s="30"/>
      <c r="B15" s="354" t="s">
        <v>14</v>
      </c>
      <c r="C15" s="354"/>
      <c r="D15" s="31">
        <v>242</v>
      </c>
      <c r="E15" s="31">
        <v>50020</v>
      </c>
      <c r="F15" s="24"/>
      <c r="G15" s="354" t="s">
        <v>15</v>
      </c>
      <c r="H15" s="354"/>
      <c r="I15" s="31">
        <v>394566858</v>
      </c>
      <c r="J15" s="31">
        <v>894206219</v>
      </c>
      <c r="K15" s="29"/>
    </row>
    <row r="16" spans="1:11" ht="12.75">
      <c r="A16" s="30"/>
      <c r="B16" s="354" t="s">
        <v>16</v>
      </c>
      <c r="C16" s="354"/>
      <c r="D16" s="31">
        <v>459439568</v>
      </c>
      <c r="E16" s="31">
        <v>474790554</v>
      </c>
      <c r="F16" s="24"/>
      <c r="G16" s="32"/>
      <c r="H16" s="33"/>
      <c r="I16" s="34"/>
      <c r="J16" s="34"/>
      <c r="K16" s="29"/>
    </row>
    <row r="17" spans="1:11" ht="12.75">
      <c r="A17" s="30"/>
      <c r="B17" s="354" t="s">
        <v>17</v>
      </c>
      <c r="C17" s="354"/>
      <c r="D17" s="31">
        <v>16629041</v>
      </c>
      <c r="E17" s="31">
        <v>51540349</v>
      </c>
      <c r="F17" s="24"/>
      <c r="G17" s="357" t="s">
        <v>18</v>
      </c>
      <c r="H17" s="357"/>
      <c r="I17" s="28">
        <f>SUM(I18:I26)</f>
        <v>195446230</v>
      </c>
      <c r="J17" s="28">
        <f>SUM(J18:J26)</f>
        <v>407340134</v>
      </c>
      <c r="K17" s="29"/>
    </row>
    <row r="18" spans="1:11">
      <c r="A18" s="30"/>
      <c r="B18" s="354" t="s">
        <v>19</v>
      </c>
      <c r="C18" s="354"/>
      <c r="D18" s="31">
        <v>97589016</v>
      </c>
      <c r="E18" s="31">
        <v>169173036</v>
      </c>
      <c r="F18" s="24"/>
      <c r="G18" s="354" t="s">
        <v>20</v>
      </c>
      <c r="H18" s="354"/>
      <c r="I18" s="31">
        <v>0</v>
      </c>
      <c r="J18" s="31">
        <v>0</v>
      </c>
      <c r="K18" s="29"/>
    </row>
    <row r="19" spans="1:11">
      <c r="A19" s="30"/>
      <c r="B19" s="354" t="s">
        <v>21</v>
      </c>
      <c r="C19" s="354"/>
      <c r="D19" s="31"/>
      <c r="E19" s="31">
        <v>0</v>
      </c>
      <c r="F19" s="24"/>
      <c r="G19" s="354" t="s">
        <v>22</v>
      </c>
      <c r="H19" s="354"/>
      <c r="I19" s="31">
        <v>118813371</v>
      </c>
      <c r="J19" s="31">
        <v>258877197</v>
      </c>
      <c r="K19" s="29"/>
    </row>
    <row r="20" spans="1:11" ht="52.5" customHeight="1">
      <c r="A20" s="30"/>
      <c r="B20" s="355" t="s">
        <v>23</v>
      </c>
      <c r="C20" s="355"/>
      <c r="D20" s="31"/>
      <c r="E20" s="31">
        <v>0</v>
      </c>
      <c r="F20" s="24"/>
      <c r="G20" s="354" t="s">
        <v>24</v>
      </c>
      <c r="H20" s="354"/>
      <c r="I20" s="31">
        <v>4477</v>
      </c>
      <c r="J20" s="31">
        <v>3364492</v>
      </c>
      <c r="K20" s="29"/>
    </row>
    <row r="21" spans="1:11" ht="12.75">
      <c r="A21" s="27"/>
      <c r="B21" s="32"/>
      <c r="C21" s="33"/>
      <c r="D21" s="34"/>
      <c r="E21" s="34"/>
      <c r="F21" s="24"/>
      <c r="G21" s="354" t="s">
        <v>25</v>
      </c>
      <c r="H21" s="354"/>
      <c r="I21" s="31">
        <v>76470312</v>
      </c>
      <c r="J21" s="31">
        <v>144950887</v>
      </c>
      <c r="K21" s="29"/>
    </row>
    <row r="22" spans="1:11" ht="29.25" customHeight="1">
      <c r="A22" s="27"/>
      <c r="B22" s="356" t="s">
        <v>26</v>
      </c>
      <c r="C22" s="356"/>
      <c r="D22" s="28">
        <f>SUM(D23:D24)</f>
        <v>2851069166</v>
      </c>
      <c r="E22" s="28">
        <f>SUM(E23:E24)</f>
        <v>4758618960</v>
      </c>
      <c r="F22" s="24"/>
      <c r="G22" s="354" t="s">
        <v>27</v>
      </c>
      <c r="H22" s="354"/>
      <c r="I22" s="31"/>
      <c r="J22" s="31">
        <v>0</v>
      </c>
      <c r="K22" s="29"/>
    </row>
    <row r="23" spans="1:11">
      <c r="A23" s="30"/>
      <c r="B23" s="354" t="s">
        <v>28</v>
      </c>
      <c r="C23" s="354"/>
      <c r="D23" s="35">
        <v>2851069166</v>
      </c>
      <c r="E23" s="35">
        <v>4758618960</v>
      </c>
      <c r="F23" s="24"/>
      <c r="G23" s="354" t="s">
        <v>29</v>
      </c>
      <c r="H23" s="354"/>
      <c r="I23" s="31">
        <v>0</v>
      </c>
      <c r="J23" s="31">
        <v>0</v>
      </c>
      <c r="K23" s="29"/>
    </row>
    <row r="24" spans="1:11">
      <c r="A24" s="30"/>
      <c r="B24" s="354" t="s">
        <v>30</v>
      </c>
      <c r="C24" s="354"/>
      <c r="D24" s="35">
        <v>0</v>
      </c>
      <c r="E24" s="35">
        <v>0</v>
      </c>
      <c r="F24" s="24"/>
      <c r="G24" s="354" t="s">
        <v>31</v>
      </c>
      <c r="H24" s="354"/>
      <c r="I24" s="31">
        <v>0</v>
      </c>
      <c r="J24" s="31">
        <v>0</v>
      </c>
      <c r="K24" s="29"/>
    </row>
    <row r="25" spans="1:11" ht="12.75">
      <c r="A25" s="27"/>
      <c r="B25" s="32"/>
      <c r="C25" s="33"/>
      <c r="D25" s="34"/>
      <c r="E25" s="34"/>
      <c r="F25" s="24"/>
      <c r="G25" s="354" t="s">
        <v>32</v>
      </c>
      <c r="H25" s="354"/>
      <c r="I25" s="31">
        <v>20000</v>
      </c>
      <c r="J25" s="31">
        <v>0</v>
      </c>
      <c r="K25" s="29"/>
    </row>
    <row r="26" spans="1:11" ht="12.75">
      <c r="A26" s="30"/>
      <c r="B26" s="356" t="s">
        <v>33</v>
      </c>
      <c r="C26" s="356"/>
      <c r="D26" s="28">
        <f>SUM(D27:D31)</f>
        <v>1177108</v>
      </c>
      <c r="E26" s="28">
        <f>SUM(E27:E31)</f>
        <v>3356003</v>
      </c>
      <c r="F26" s="24"/>
      <c r="G26" s="354" t="s">
        <v>34</v>
      </c>
      <c r="H26" s="354"/>
      <c r="I26" s="31">
        <v>138070</v>
      </c>
      <c r="J26" s="31">
        <v>147558</v>
      </c>
      <c r="K26" s="29"/>
    </row>
    <row r="27" spans="1:11" ht="12.75">
      <c r="A27" s="30"/>
      <c r="B27" s="354" t="s">
        <v>35</v>
      </c>
      <c r="C27" s="354"/>
      <c r="D27" s="36">
        <v>184553</v>
      </c>
      <c r="E27" s="36">
        <v>643118</v>
      </c>
      <c r="F27" s="24"/>
      <c r="G27" s="32"/>
      <c r="H27" s="33"/>
      <c r="I27" s="31"/>
      <c r="J27" s="31"/>
      <c r="K27" s="29"/>
    </row>
    <row r="28" spans="1:11" ht="12.75">
      <c r="A28" s="30"/>
      <c r="B28" s="354" t="s">
        <v>36</v>
      </c>
      <c r="C28" s="354"/>
      <c r="D28" s="36"/>
      <c r="E28" s="36">
        <v>0</v>
      </c>
      <c r="F28" s="24"/>
      <c r="G28" s="356" t="s">
        <v>28</v>
      </c>
      <c r="H28" s="356"/>
      <c r="I28" s="37">
        <f>SUM(I29:I31)</f>
        <v>0</v>
      </c>
      <c r="J28" s="37">
        <f>SUM(J29:J31)</f>
        <v>0</v>
      </c>
      <c r="K28" s="29"/>
    </row>
    <row r="29" spans="1:11" ht="26.25" customHeight="1">
      <c r="A29" s="30"/>
      <c r="B29" s="355" t="s">
        <v>37</v>
      </c>
      <c r="C29" s="355"/>
      <c r="D29" s="36"/>
      <c r="E29" s="36">
        <v>0</v>
      </c>
      <c r="F29" s="24"/>
      <c r="G29" s="354" t="s">
        <v>38</v>
      </c>
      <c r="H29" s="354"/>
      <c r="I29" s="31">
        <v>0</v>
      </c>
      <c r="J29" s="31">
        <v>0</v>
      </c>
      <c r="K29" s="29"/>
    </row>
    <row r="30" spans="1:11">
      <c r="A30" s="30"/>
      <c r="B30" s="354" t="s">
        <v>39</v>
      </c>
      <c r="C30" s="354"/>
      <c r="D30" s="36"/>
      <c r="E30" s="36">
        <v>0</v>
      </c>
      <c r="F30" s="24"/>
      <c r="G30" s="354" t="s">
        <v>40</v>
      </c>
      <c r="H30" s="354"/>
      <c r="I30" s="31">
        <v>0</v>
      </c>
      <c r="J30" s="31">
        <v>0</v>
      </c>
      <c r="K30" s="29"/>
    </row>
    <row r="31" spans="1:11">
      <c r="A31" s="30"/>
      <c r="B31" s="354" t="s">
        <v>41</v>
      </c>
      <c r="C31" s="354"/>
      <c r="D31" s="36">
        <v>992555</v>
      </c>
      <c r="E31" s="36">
        <v>2712885</v>
      </c>
      <c r="F31" s="24"/>
      <c r="G31" s="354" t="s">
        <v>42</v>
      </c>
      <c r="H31" s="354"/>
      <c r="I31" s="31">
        <v>0</v>
      </c>
      <c r="J31" s="31">
        <v>0</v>
      </c>
      <c r="K31" s="29"/>
    </row>
    <row r="32" spans="1:11" ht="12.75">
      <c r="A32" s="27"/>
      <c r="B32" s="32"/>
      <c r="C32" s="38"/>
      <c r="D32" s="23"/>
      <c r="E32" s="23"/>
      <c r="F32" s="24"/>
      <c r="G32" s="32"/>
      <c r="H32" s="33"/>
      <c r="I32" s="34"/>
      <c r="J32" s="34"/>
      <c r="K32" s="29"/>
    </row>
    <row r="33" spans="1:11" ht="12.75">
      <c r="A33" s="39"/>
      <c r="B33" s="347" t="s">
        <v>43</v>
      </c>
      <c r="C33" s="347"/>
      <c r="D33" s="40">
        <f>ROUNDUP((D12+D22+D26),0)</f>
        <v>4591595278</v>
      </c>
      <c r="E33" s="40">
        <f>E12+E22+E26</f>
        <v>7374592595</v>
      </c>
      <c r="F33" s="41"/>
      <c r="G33" s="357" t="s">
        <v>44</v>
      </c>
      <c r="H33" s="357"/>
      <c r="I33" s="42">
        <f>SUM(I34:I39)</f>
        <v>53993369</v>
      </c>
      <c r="J33" s="42">
        <f>SUM(J34:J39)</f>
        <v>206481894</v>
      </c>
      <c r="K33" s="29"/>
    </row>
    <row r="34" spans="1:11" ht="12.75">
      <c r="A34" s="27"/>
      <c r="B34" s="347"/>
      <c r="C34" s="347"/>
      <c r="D34" s="23"/>
      <c r="E34" s="23"/>
      <c r="F34" s="24"/>
      <c r="G34" s="354" t="s">
        <v>45</v>
      </c>
      <c r="H34" s="354"/>
      <c r="I34" s="31">
        <v>52401676</v>
      </c>
      <c r="J34" s="31">
        <v>174484002</v>
      </c>
      <c r="K34" s="29"/>
    </row>
    <row r="35" spans="1:11">
      <c r="A35" s="43"/>
      <c r="B35" s="24"/>
      <c r="C35" s="24"/>
      <c r="D35" s="44"/>
      <c r="E35" s="24"/>
      <c r="F35" s="24"/>
      <c r="G35" s="354" t="s">
        <v>46</v>
      </c>
      <c r="H35" s="354"/>
      <c r="I35" s="31">
        <v>0</v>
      </c>
      <c r="J35" s="31">
        <v>0</v>
      </c>
      <c r="K35" s="29"/>
    </row>
    <row r="36" spans="1:11">
      <c r="A36" s="43"/>
      <c r="B36" s="24"/>
      <c r="C36" s="24"/>
      <c r="D36" s="44"/>
      <c r="E36" s="24"/>
      <c r="F36" s="24"/>
      <c r="G36" s="354" t="s">
        <v>47</v>
      </c>
      <c r="H36" s="354"/>
      <c r="I36" s="31">
        <v>1591693</v>
      </c>
      <c r="J36" s="31">
        <v>31997892</v>
      </c>
      <c r="K36" s="29"/>
    </row>
    <row r="37" spans="1:11">
      <c r="A37" s="43"/>
      <c r="B37" s="24"/>
      <c r="C37" s="24"/>
      <c r="D37" s="24"/>
      <c r="E37" s="24"/>
      <c r="F37" s="24"/>
      <c r="G37" s="354" t="s">
        <v>48</v>
      </c>
      <c r="H37" s="354"/>
      <c r="I37" s="31">
        <v>0</v>
      </c>
      <c r="J37" s="31">
        <v>0</v>
      </c>
      <c r="K37" s="29"/>
    </row>
    <row r="38" spans="1:11">
      <c r="A38" s="43"/>
      <c r="B38" s="24"/>
      <c r="C38" s="24"/>
      <c r="D38" s="24"/>
      <c r="E38" s="24"/>
      <c r="F38" s="24"/>
      <c r="G38" s="354" t="s">
        <v>49</v>
      </c>
      <c r="H38" s="354"/>
      <c r="I38" s="31">
        <v>0</v>
      </c>
      <c r="J38" s="31">
        <v>0</v>
      </c>
      <c r="K38" s="29"/>
    </row>
    <row r="39" spans="1:11" ht="25.5" customHeight="1">
      <c r="A39" s="43"/>
      <c r="B39" s="24"/>
      <c r="C39" s="24"/>
      <c r="D39" s="24"/>
      <c r="E39" s="24"/>
      <c r="F39" s="24"/>
      <c r="G39" s="354" t="s">
        <v>50</v>
      </c>
      <c r="H39" s="354"/>
      <c r="I39" s="31">
        <v>0</v>
      </c>
      <c r="J39" s="34">
        <v>0</v>
      </c>
      <c r="K39" s="29"/>
    </row>
    <row r="40" spans="1:11" ht="12.75">
      <c r="A40" s="43"/>
      <c r="B40" s="24"/>
      <c r="C40" s="24"/>
      <c r="D40" s="24"/>
      <c r="E40" s="24"/>
      <c r="F40" s="24"/>
      <c r="G40" s="356" t="s">
        <v>51</v>
      </c>
      <c r="H40" s="356"/>
      <c r="I40" s="42">
        <f>SUM(I41:I46)</f>
        <v>0</v>
      </c>
      <c r="J40" s="42">
        <f>SUM(J41:J46)</f>
        <v>1911233</v>
      </c>
      <c r="K40" s="29"/>
    </row>
    <row r="41" spans="1:11" ht="26.25" customHeight="1">
      <c r="A41" s="43"/>
      <c r="B41" s="24"/>
      <c r="C41" s="24"/>
      <c r="D41" s="24"/>
      <c r="E41" s="24"/>
      <c r="F41" s="24"/>
      <c r="G41" s="355" t="s">
        <v>52</v>
      </c>
      <c r="H41" s="355"/>
      <c r="I41" s="31">
        <v>0</v>
      </c>
      <c r="J41" s="31">
        <v>0</v>
      </c>
      <c r="K41" s="29"/>
    </row>
    <row r="42" spans="1:11">
      <c r="A42" s="43"/>
      <c r="B42" s="24"/>
      <c r="C42" s="24"/>
      <c r="D42" s="24"/>
      <c r="E42" s="24"/>
      <c r="F42" s="24"/>
      <c r="G42" s="354" t="s">
        <v>53</v>
      </c>
      <c r="H42" s="354"/>
      <c r="I42" s="31">
        <v>0</v>
      </c>
      <c r="J42" s="31">
        <v>0</v>
      </c>
      <c r="K42" s="29"/>
    </row>
    <row r="43" spans="1:11" ht="12" customHeight="1">
      <c r="A43" s="43"/>
      <c r="B43" s="24"/>
      <c r="C43" s="24"/>
      <c r="D43" s="24"/>
      <c r="E43" s="24"/>
      <c r="F43" s="24"/>
      <c r="G43" s="354" t="s">
        <v>54</v>
      </c>
      <c r="H43" s="354"/>
      <c r="I43" s="31">
        <v>0</v>
      </c>
      <c r="J43" s="31">
        <v>0</v>
      </c>
      <c r="K43" s="29"/>
    </row>
    <row r="44" spans="1:11" ht="25.5" customHeight="1">
      <c r="A44" s="43"/>
      <c r="B44" s="24"/>
      <c r="C44" s="24"/>
      <c r="D44" s="24"/>
      <c r="E44" s="24"/>
      <c r="F44" s="24"/>
      <c r="G44" s="355" t="s">
        <v>55</v>
      </c>
      <c r="H44" s="355"/>
      <c r="I44" s="31">
        <v>0</v>
      </c>
      <c r="J44" s="31">
        <v>0</v>
      </c>
      <c r="K44" s="29"/>
    </row>
    <row r="45" spans="1:11">
      <c r="A45" s="43"/>
      <c r="B45" s="24"/>
      <c r="C45" s="24"/>
      <c r="D45" s="24"/>
      <c r="E45" s="24"/>
      <c r="F45" s="24"/>
      <c r="G45" s="354" t="s">
        <v>56</v>
      </c>
      <c r="H45" s="354"/>
      <c r="I45" s="31">
        <v>0</v>
      </c>
      <c r="J45" s="31">
        <v>0</v>
      </c>
      <c r="K45" s="29"/>
    </row>
    <row r="46" spans="1:11">
      <c r="A46" s="43"/>
      <c r="B46" s="24"/>
      <c r="C46" s="24"/>
      <c r="D46" s="24"/>
      <c r="E46" s="24"/>
      <c r="F46" s="24"/>
      <c r="G46" s="354" t="s">
        <v>57</v>
      </c>
      <c r="H46" s="354"/>
      <c r="I46" s="31"/>
      <c r="J46" s="31">
        <v>1911233</v>
      </c>
      <c r="K46" s="29"/>
    </row>
    <row r="47" spans="1:11" ht="12.75">
      <c r="A47" s="43"/>
      <c r="B47" s="24"/>
      <c r="C47" s="24"/>
      <c r="D47" s="24"/>
      <c r="E47" s="24"/>
      <c r="F47" s="24"/>
      <c r="G47" s="32"/>
      <c r="H47" s="33"/>
      <c r="I47" s="34"/>
      <c r="J47" s="34"/>
      <c r="K47" s="29"/>
    </row>
    <row r="48" spans="1:11" ht="12.75">
      <c r="A48" s="43"/>
      <c r="B48" s="24"/>
      <c r="C48" s="24"/>
      <c r="D48" s="24"/>
      <c r="E48" s="24"/>
      <c r="F48" s="24"/>
      <c r="G48" s="356" t="s">
        <v>58</v>
      </c>
      <c r="H48" s="356"/>
      <c r="I48" s="42">
        <f>SUM(I49)</f>
        <v>0</v>
      </c>
      <c r="J48" s="42">
        <f>SUM(J49)</f>
        <v>113549004</v>
      </c>
      <c r="K48" s="29"/>
    </row>
    <row r="49" spans="1:12">
      <c r="A49" s="43"/>
      <c r="B49" s="24"/>
      <c r="C49" s="24"/>
      <c r="D49" s="24"/>
      <c r="E49" s="24"/>
      <c r="F49" s="24"/>
      <c r="G49" s="354" t="s">
        <v>59</v>
      </c>
      <c r="H49" s="354"/>
      <c r="I49" s="31"/>
      <c r="J49" s="31">
        <v>113549004</v>
      </c>
      <c r="K49" s="29"/>
    </row>
    <row r="50" spans="1:12" ht="12.75">
      <c r="A50" s="43"/>
      <c r="B50" s="24"/>
      <c r="C50" s="24"/>
      <c r="D50" s="24"/>
      <c r="E50" s="24"/>
      <c r="F50" s="24"/>
      <c r="G50" s="32"/>
      <c r="H50" s="33"/>
      <c r="I50" s="34"/>
      <c r="J50" s="34"/>
      <c r="K50" s="29"/>
    </row>
    <row r="51" spans="1:12" ht="12.75">
      <c r="A51" s="43"/>
      <c r="B51" s="24"/>
      <c r="C51" s="24"/>
      <c r="D51" s="24"/>
      <c r="E51" s="24"/>
      <c r="F51" s="24"/>
      <c r="G51" s="347" t="s">
        <v>60</v>
      </c>
      <c r="H51" s="347"/>
      <c r="I51" s="45">
        <f>I12+I17+I28+I33+I40+I48</f>
        <v>2859190551</v>
      </c>
      <c r="J51" s="45">
        <f>J12+J17+J28+J33+J40+J48</f>
        <v>6658367389</v>
      </c>
      <c r="K51" s="46"/>
    </row>
    <row r="52" spans="1:12" ht="12.75">
      <c r="A52" s="43"/>
      <c r="B52" s="24"/>
      <c r="C52" s="24"/>
      <c r="D52" s="24"/>
      <c r="E52" s="24"/>
      <c r="F52" s="24"/>
      <c r="G52" s="47"/>
      <c r="H52" s="47"/>
      <c r="I52" s="34"/>
      <c r="J52" s="34"/>
      <c r="K52" s="46"/>
    </row>
    <row r="53" spans="1:12" ht="12.75">
      <c r="A53" s="43"/>
      <c r="B53" s="24"/>
      <c r="C53" s="24"/>
      <c r="D53" s="24"/>
      <c r="E53" s="24"/>
      <c r="F53" s="24"/>
      <c r="G53" s="348" t="s">
        <v>61</v>
      </c>
      <c r="H53" s="348"/>
      <c r="I53" s="45">
        <f>D33-I51</f>
        <v>1732404727</v>
      </c>
      <c r="J53" s="45">
        <f>E33-J51</f>
        <v>716225206</v>
      </c>
      <c r="K53" s="46"/>
    </row>
    <row r="54" spans="1:12" ht="6" customHeight="1">
      <c r="A54" s="48"/>
      <c r="B54" s="49"/>
      <c r="C54" s="49"/>
      <c r="D54" s="49"/>
      <c r="E54" s="49"/>
      <c r="F54" s="49"/>
      <c r="G54" s="50"/>
      <c r="H54" s="50"/>
      <c r="I54" s="49"/>
      <c r="J54" s="49"/>
      <c r="K54" s="51"/>
    </row>
    <row r="55" spans="1:12" ht="6" customHeight="1">
      <c r="A55" s="1"/>
      <c r="B55" s="1"/>
      <c r="C55" s="1"/>
      <c r="D55" s="1"/>
      <c r="E55" s="1"/>
      <c r="F55" s="1"/>
      <c r="G55" s="8"/>
      <c r="H55" s="8"/>
      <c r="I55" s="1"/>
      <c r="J55" s="1"/>
      <c r="K55" s="1"/>
    </row>
    <row r="56" spans="1:12" ht="6" customHeight="1">
      <c r="A56" s="49"/>
      <c r="B56" s="52"/>
      <c r="C56" s="53"/>
      <c r="D56" s="54"/>
      <c r="E56" s="54"/>
      <c r="F56" s="49"/>
      <c r="G56" s="55"/>
      <c r="H56" s="56"/>
      <c r="I56" s="54"/>
      <c r="J56" s="54"/>
      <c r="K56" s="49"/>
    </row>
    <row r="57" spans="1:12" ht="6" customHeight="1">
      <c r="A57" s="1"/>
      <c r="B57" s="33"/>
      <c r="C57" s="57"/>
      <c r="D57" s="58"/>
      <c r="E57" s="58"/>
      <c r="F57" s="1"/>
      <c r="G57" s="59"/>
      <c r="H57" s="60"/>
      <c r="I57" s="58"/>
      <c r="J57" s="58"/>
      <c r="K57" s="1"/>
    </row>
    <row r="58" spans="1:12" ht="15" customHeight="1">
      <c r="B58" s="349" t="s">
        <v>62</v>
      </c>
      <c r="C58" s="349"/>
      <c r="D58" s="349"/>
      <c r="E58" s="349"/>
      <c r="F58" s="349"/>
      <c r="G58" s="349"/>
      <c r="H58" s="349"/>
      <c r="I58" s="349"/>
      <c r="J58" s="349"/>
    </row>
    <row r="59" spans="1:12" ht="9.75" customHeight="1">
      <c r="B59" s="33"/>
      <c r="C59" s="57"/>
      <c r="D59" s="58"/>
      <c r="E59" s="58"/>
      <c r="G59" s="59"/>
      <c r="H59" s="57"/>
      <c r="I59" s="58"/>
      <c r="J59" s="58"/>
    </row>
    <row r="60" spans="1:12" s="61" customFormat="1" ht="50.1" customHeight="1">
      <c r="B60" s="350"/>
      <c r="C60" s="350"/>
      <c r="D60" s="350"/>
      <c r="E60" s="62"/>
      <c r="F60" s="63"/>
      <c r="G60" s="351"/>
      <c r="H60" s="351"/>
      <c r="I60" s="64"/>
      <c r="J60" s="62"/>
      <c r="K60" s="65"/>
      <c r="L60" s="66"/>
    </row>
    <row r="61" spans="1:12" s="61" customFormat="1" ht="14.1" customHeight="1">
      <c r="A61" s="352" t="s">
        <v>63</v>
      </c>
      <c r="B61" s="352"/>
      <c r="C61" s="352"/>
      <c r="D61" s="352"/>
      <c r="E61" s="67"/>
      <c r="F61" s="67"/>
      <c r="G61" s="353" t="s">
        <v>64</v>
      </c>
      <c r="H61" s="353"/>
      <c r="I61" s="353"/>
      <c r="J61" s="67"/>
      <c r="K61" s="67"/>
      <c r="L61" s="67"/>
    </row>
    <row r="62" spans="1:12" s="61" customFormat="1" ht="14.1" customHeight="1">
      <c r="A62" s="345" t="s">
        <v>65</v>
      </c>
      <c r="B62" s="345"/>
      <c r="C62" s="345"/>
      <c r="D62" s="345"/>
      <c r="E62" s="68"/>
      <c r="F62" s="68"/>
      <c r="G62" s="346" t="s">
        <v>66</v>
      </c>
      <c r="H62" s="346"/>
      <c r="I62" s="346"/>
      <c r="J62" s="68"/>
      <c r="K62" s="68"/>
      <c r="L62" s="68"/>
    </row>
    <row r="63" spans="1:12" ht="9.9499999999999993" customHeight="1">
      <c r="A63" s="344"/>
      <c r="B63" s="344"/>
      <c r="C63" s="344"/>
      <c r="D63" s="344"/>
    </row>
    <row r="64" spans="1:12">
      <c r="A64" s="344"/>
      <c r="B64" s="344"/>
      <c r="C64" s="344"/>
      <c r="D64" s="344"/>
    </row>
    <row r="65" spans="1:4">
      <c r="A65" s="344"/>
      <c r="B65" s="344"/>
      <c r="C65" s="344"/>
      <c r="D65" s="344"/>
    </row>
    <row r="66" spans="1:4">
      <c r="A66" s="344"/>
      <c r="B66" s="344"/>
      <c r="C66" s="344"/>
      <c r="D66" s="344"/>
    </row>
    <row r="67" spans="1:4">
      <c r="A67" s="344"/>
      <c r="B67" s="344"/>
      <c r="C67" s="344"/>
      <c r="D67" s="344"/>
    </row>
    <row r="68" spans="1:4">
      <c r="A68" s="344"/>
      <c r="B68" s="344"/>
      <c r="C68" s="344"/>
      <c r="D68" s="344"/>
    </row>
    <row r="69" spans="1:4">
      <c r="A69" s="344"/>
      <c r="B69" s="344"/>
      <c r="C69" s="344"/>
      <c r="D69" s="344"/>
    </row>
  </sheetData>
  <sheetProtection formatCells="0" selectLockedCells="1"/>
  <mergeCells count="79">
    <mergeCell ref="B9:C9"/>
    <mergeCell ref="G9:H9"/>
    <mergeCell ref="C1:I1"/>
    <mergeCell ref="C2:I2"/>
    <mergeCell ref="C3:I3"/>
    <mergeCell ref="C4:I4"/>
    <mergeCell ref="A6:K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B29:C29"/>
    <mergeCell ref="G29:H29"/>
    <mergeCell ref="B30:C30"/>
    <mergeCell ref="G30:H30"/>
    <mergeCell ref="B31:C31"/>
    <mergeCell ref="G31:H31"/>
    <mergeCell ref="G42:H42"/>
    <mergeCell ref="B33:C33"/>
    <mergeCell ref="G33:H33"/>
    <mergeCell ref="B34:C34"/>
    <mergeCell ref="G34:H34"/>
    <mergeCell ref="G35:H35"/>
    <mergeCell ref="G36:H36"/>
    <mergeCell ref="G37:H37"/>
    <mergeCell ref="G38:H38"/>
    <mergeCell ref="G39:H39"/>
    <mergeCell ref="G40:H40"/>
    <mergeCell ref="G41:H41"/>
    <mergeCell ref="A61:D61"/>
    <mergeCell ref="G61:I61"/>
    <mergeCell ref="G43:H43"/>
    <mergeCell ref="G44:H44"/>
    <mergeCell ref="G45:H45"/>
    <mergeCell ref="G46:H46"/>
    <mergeCell ref="G48:H48"/>
    <mergeCell ref="G49:H49"/>
    <mergeCell ref="G51:H51"/>
    <mergeCell ref="G53:H53"/>
    <mergeCell ref="B58:J58"/>
    <mergeCell ref="B60:D60"/>
    <mergeCell ref="G60:H60"/>
    <mergeCell ref="A67:D67"/>
    <mergeCell ref="A68:D68"/>
    <mergeCell ref="A69:D69"/>
    <mergeCell ref="A62:D62"/>
    <mergeCell ref="G62:I62"/>
    <mergeCell ref="A63:D63"/>
    <mergeCell ref="A64:D64"/>
    <mergeCell ref="A65:D65"/>
    <mergeCell ref="A66:D66"/>
  </mergeCells>
  <printOptions verticalCentered="1"/>
  <pageMargins left="0.6692913385826772" right="0.39370078740157483" top="0" bottom="0.31496062992125984" header="0" footer="0"/>
  <pageSetup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topLeftCell="A25" zoomScaleNormal="100" zoomScalePageLayoutView="80" workbookViewId="0">
      <selection activeCell="I56" sqref="I56"/>
    </sheetView>
  </sheetViews>
  <sheetFormatPr baseColWidth="10" defaultColWidth="11.42578125" defaultRowHeight="12"/>
  <cols>
    <col min="1" max="1" width="4.85546875" style="61" customWidth="1"/>
    <col min="2" max="2" width="27.5703125" style="73" customWidth="1"/>
    <col min="3" max="3" width="37.85546875" style="61" customWidth="1"/>
    <col min="4" max="5" width="21" style="61" customWidth="1"/>
    <col min="6" max="6" width="6" style="63" customWidth="1"/>
    <col min="7" max="8" width="27.5703125" style="61" customWidth="1"/>
    <col min="9" max="10" width="21" style="61" customWidth="1"/>
    <col min="11" max="11" width="6.7109375" style="65" customWidth="1"/>
    <col min="12" max="12" width="1.7109375" style="66" customWidth="1"/>
    <col min="13" max="13" width="12.28515625" style="61" bestFit="1" customWidth="1"/>
    <col min="14" max="16384" width="11.42578125" style="61"/>
  </cols>
  <sheetData>
    <row r="1" spans="1:12" ht="6" customHeight="1">
      <c r="A1" s="69"/>
      <c r="B1" s="70"/>
      <c r="C1" s="69"/>
      <c r="D1" s="71"/>
      <c r="E1" s="71"/>
      <c r="F1" s="72"/>
      <c r="G1" s="71"/>
      <c r="H1" s="71"/>
      <c r="I1" s="71"/>
      <c r="J1" s="69"/>
      <c r="K1" s="69"/>
    </row>
    <row r="2" spans="1:12" ht="6" customHeight="1">
      <c r="K2" s="61"/>
      <c r="L2" s="73"/>
    </row>
    <row r="3" spans="1:12" ht="14.1" customHeight="1">
      <c r="B3" s="74"/>
      <c r="C3" s="367"/>
      <c r="D3" s="367"/>
      <c r="E3" s="367"/>
      <c r="F3" s="367"/>
      <c r="G3" s="367"/>
      <c r="H3" s="367"/>
      <c r="I3" s="367"/>
      <c r="J3" s="74"/>
      <c r="K3" s="74"/>
      <c r="L3" s="73"/>
    </row>
    <row r="4" spans="1:12" ht="14.1" customHeight="1">
      <c r="B4" s="74"/>
      <c r="C4" s="367" t="s">
        <v>67</v>
      </c>
      <c r="D4" s="367"/>
      <c r="E4" s="367"/>
      <c r="F4" s="367"/>
      <c r="G4" s="367"/>
      <c r="H4" s="367"/>
      <c r="I4" s="367"/>
      <c r="J4" s="74"/>
      <c r="K4" s="74"/>
    </row>
    <row r="5" spans="1:12" ht="14.1" customHeight="1">
      <c r="B5" s="74"/>
      <c r="C5" s="367" t="s">
        <v>68</v>
      </c>
      <c r="D5" s="367"/>
      <c r="E5" s="367"/>
      <c r="F5" s="367"/>
      <c r="G5" s="367"/>
      <c r="H5" s="367"/>
      <c r="I5" s="367"/>
      <c r="J5" s="74"/>
      <c r="K5" s="74"/>
    </row>
    <row r="6" spans="1:12" ht="14.1" customHeight="1">
      <c r="B6" s="75"/>
      <c r="C6" s="368" t="s">
        <v>2</v>
      </c>
      <c r="D6" s="368"/>
      <c r="E6" s="368"/>
      <c r="F6" s="368"/>
      <c r="G6" s="368"/>
      <c r="H6" s="368"/>
      <c r="I6" s="368"/>
      <c r="J6" s="75"/>
      <c r="K6" s="75"/>
    </row>
    <row r="7" spans="1:12" ht="20.100000000000001" customHeight="1">
      <c r="A7" s="369" t="str">
        <f>+EA!A6</f>
        <v>Ayuntamiento de Tijuana BC</v>
      </c>
      <c r="B7" s="369"/>
      <c r="C7" s="369"/>
      <c r="D7" s="369"/>
      <c r="E7" s="369"/>
      <c r="F7" s="369"/>
      <c r="G7" s="369"/>
      <c r="H7" s="369"/>
      <c r="I7" s="369"/>
      <c r="J7" s="369"/>
      <c r="K7" s="369"/>
    </row>
    <row r="8" spans="1:12" ht="12.75" customHeight="1">
      <c r="A8" s="75" t="s">
        <v>69</v>
      </c>
      <c r="B8" s="75"/>
      <c r="C8" s="75"/>
      <c r="D8" s="75"/>
      <c r="E8" s="75"/>
      <c r="F8" s="76"/>
      <c r="G8" s="75"/>
      <c r="H8" s="75"/>
      <c r="I8" s="75"/>
      <c r="J8" s="75"/>
      <c r="K8" s="61"/>
      <c r="L8" s="73"/>
    </row>
    <row r="9" spans="1:12" ht="3" customHeight="1">
      <c r="A9" s="75"/>
      <c r="B9" s="77"/>
      <c r="C9" s="75"/>
      <c r="D9" s="75"/>
      <c r="E9" s="75"/>
      <c r="F9" s="76"/>
      <c r="G9" s="75"/>
      <c r="H9" s="75"/>
      <c r="I9" s="75"/>
      <c r="J9" s="75"/>
    </row>
    <row r="10" spans="1:12" s="81" customFormat="1" ht="15" customHeight="1">
      <c r="A10" s="370"/>
      <c r="B10" s="372" t="s">
        <v>70</v>
      </c>
      <c r="C10" s="372"/>
      <c r="D10" s="78" t="s">
        <v>71</v>
      </c>
      <c r="E10" s="78"/>
      <c r="F10" s="374"/>
      <c r="G10" s="372" t="s">
        <v>70</v>
      </c>
      <c r="H10" s="372"/>
      <c r="I10" s="78" t="s">
        <v>71</v>
      </c>
      <c r="J10" s="78"/>
      <c r="K10" s="79"/>
      <c r="L10" s="80"/>
    </row>
    <row r="11" spans="1:12" s="81" customFormat="1" ht="15" customHeight="1">
      <c r="A11" s="371"/>
      <c r="B11" s="373"/>
      <c r="C11" s="373"/>
      <c r="D11" s="82">
        <v>2021</v>
      </c>
      <c r="E11" s="82">
        <v>2020</v>
      </c>
      <c r="F11" s="375"/>
      <c r="G11" s="373"/>
      <c r="H11" s="373"/>
      <c r="I11" s="82">
        <v>2021</v>
      </c>
      <c r="J11" s="82">
        <v>2020</v>
      </c>
      <c r="K11" s="83"/>
      <c r="L11" s="80"/>
    </row>
    <row r="12" spans="1:12" ht="3" customHeight="1">
      <c r="A12" s="84"/>
      <c r="B12" s="77"/>
      <c r="C12" s="75"/>
      <c r="D12" s="75"/>
      <c r="E12" s="75"/>
      <c r="F12" s="76"/>
      <c r="G12" s="75"/>
      <c r="H12" s="75"/>
      <c r="I12" s="75"/>
      <c r="J12" s="75"/>
      <c r="K12" s="85"/>
      <c r="L12" s="73"/>
    </row>
    <row r="13" spans="1:12" ht="3" customHeight="1">
      <c r="A13" s="84"/>
      <c r="B13" s="77"/>
      <c r="C13" s="75"/>
      <c r="D13" s="75"/>
      <c r="E13" s="75"/>
      <c r="F13" s="76"/>
      <c r="G13" s="75"/>
      <c r="H13" s="75"/>
      <c r="I13" s="75"/>
      <c r="J13" s="75"/>
      <c r="K13" s="85"/>
    </row>
    <row r="14" spans="1:12">
      <c r="A14" s="86"/>
      <c r="B14" s="365" t="s">
        <v>72</v>
      </c>
      <c r="C14" s="365"/>
      <c r="D14" s="87"/>
      <c r="E14" s="88"/>
      <c r="G14" s="365" t="s">
        <v>73</v>
      </c>
      <c r="H14" s="365"/>
      <c r="I14" s="89"/>
      <c r="J14" s="89"/>
      <c r="K14" s="85"/>
    </row>
    <row r="15" spans="1:12" ht="5.0999999999999996" customHeight="1">
      <c r="A15" s="86"/>
      <c r="B15" s="90"/>
      <c r="C15" s="89"/>
      <c r="D15" s="91"/>
      <c r="E15" s="91"/>
      <c r="G15" s="90"/>
      <c r="H15" s="89"/>
      <c r="I15" s="92"/>
      <c r="J15" s="92"/>
      <c r="K15" s="85"/>
    </row>
    <row r="16" spans="1:12">
      <c r="A16" s="86"/>
      <c r="B16" s="361" t="s">
        <v>74</v>
      </c>
      <c r="C16" s="361"/>
      <c r="D16" s="91"/>
      <c r="E16" s="91"/>
      <c r="G16" s="361" t="s">
        <v>75</v>
      </c>
      <c r="H16" s="361"/>
      <c r="I16" s="91"/>
      <c r="J16" s="91"/>
      <c r="K16" s="85"/>
    </row>
    <row r="17" spans="1:13" ht="5.0999999999999996" customHeight="1">
      <c r="A17" s="86"/>
      <c r="B17" s="93"/>
      <c r="C17" s="94"/>
      <c r="D17" s="91"/>
      <c r="E17" s="91"/>
      <c r="G17" s="93"/>
      <c r="H17" s="94"/>
      <c r="I17" s="91"/>
      <c r="J17" s="91"/>
      <c r="K17" s="85"/>
    </row>
    <row r="18" spans="1:13">
      <c r="A18" s="86"/>
      <c r="B18" s="363" t="s">
        <v>76</v>
      </c>
      <c r="C18" s="363"/>
      <c r="D18" s="95">
        <v>1230182030</v>
      </c>
      <c r="E18" s="95">
        <v>536204053</v>
      </c>
      <c r="F18" s="96"/>
      <c r="G18" s="363" t="s">
        <v>77</v>
      </c>
      <c r="H18" s="363"/>
      <c r="I18" s="95">
        <v>966611591</v>
      </c>
      <c r="J18" s="95">
        <v>1276592800</v>
      </c>
      <c r="K18" s="97"/>
    </row>
    <row r="19" spans="1:13" ht="12" customHeight="1">
      <c r="A19" s="86"/>
      <c r="B19" s="363" t="s">
        <v>78</v>
      </c>
      <c r="C19" s="363"/>
      <c r="D19" s="95">
        <v>1134710890</v>
      </c>
      <c r="E19" s="95">
        <v>860412609</v>
      </c>
      <c r="F19" s="96"/>
      <c r="G19" s="363" t="s">
        <v>79</v>
      </c>
      <c r="H19" s="363"/>
      <c r="I19" s="95">
        <v>0</v>
      </c>
      <c r="J19" s="95">
        <v>0</v>
      </c>
      <c r="K19" s="97"/>
    </row>
    <row r="20" spans="1:13" ht="12" customHeight="1">
      <c r="A20" s="86"/>
      <c r="B20" s="363" t="s">
        <v>80</v>
      </c>
      <c r="C20" s="363"/>
      <c r="D20" s="95">
        <v>0</v>
      </c>
      <c r="E20" s="95">
        <v>0</v>
      </c>
      <c r="F20" s="96"/>
      <c r="G20" s="363" t="s">
        <v>81</v>
      </c>
      <c r="H20" s="363"/>
      <c r="I20" s="95">
        <v>22259984</v>
      </c>
      <c r="J20" s="95">
        <v>36828160</v>
      </c>
      <c r="K20" s="97"/>
      <c r="M20" s="98">
        <f>+I20+I33</f>
        <v>2583053218</v>
      </c>
    </row>
    <row r="21" spans="1:13">
      <c r="A21" s="86"/>
      <c r="B21" s="363" t="s">
        <v>82</v>
      </c>
      <c r="C21" s="363"/>
      <c r="D21" s="95">
        <v>0</v>
      </c>
      <c r="E21" s="95">
        <v>0</v>
      </c>
      <c r="F21" s="96"/>
      <c r="G21" s="363" t="s">
        <v>83</v>
      </c>
      <c r="H21" s="363"/>
      <c r="I21" s="95">
        <v>0</v>
      </c>
      <c r="J21" s="95">
        <v>0</v>
      </c>
      <c r="K21" s="97"/>
    </row>
    <row r="22" spans="1:13">
      <c r="A22" s="86"/>
      <c r="B22" s="363" t="s">
        <v>84</v>
      </c>
      <c r="C22" s="363"/>
      <c r="D22" s="95">
        <v>8768932</v>
      </c>
      <c r="E22" s="95">
        <v>8768932</v>
      </c>
      <c r="F22" s="96"/>
      <c r="G22" s="363" t="s">
        <v>85</v>
      </c>
      <c r="H22" s="363"/>
      <c r="I22" s="95">
        <v>0</v>
      </c>
      <c r="J22" s="95">
        <v>0</v>
      </c>
      <c r="K22" s="97"/>
    </row>
    <row r="23" spans="1:13" ht="25.5" customHeight="1">
      <c r="A23" s="86"/>
      <c r="B23" s="363" t="s">
        <v>86</v>
      </c>
      <c r="C23" s="363"/>
      <c r="D23" s="95">
        <v>0</v>
      </c>
      <c r="E23" s="95">
        <v>0</v>
      </c>
      <c r="F23" s="96"/>
      <c r="G23" s="366" t="s">
        <v>87</v>
      </c>
      <c r="H23" s="366"/>
      <c r="I23" s="95">
        <v>0</v>
      </c>
      <c r="J23" s="95">
        <v>0</v>
      </c>
      <c r="K23" s="97"/>
    </row>
    <row r="24" spans="1:13">
      <c r="A24" s="86"/>
      <c r="B24" s="363" t="s">
        <v>88</v>
      </c>
      <c r="C24" s="363"/>
      <c r="D24" s="95">
        <v>0</v>
      </c>
      <c r="E24" s="95">
        <v>0</v>
      </c>
      <c r="F24" s="96"/>
      <c r="G24" s="363" t="s">
        <v>89</v>
      </c>
      <c r="H24" s="363"/>
      <c r="I24" s="95">
        <v>0</v>
      </c>
      <c r="J24" s="95">
        <v>0</v>
      </c>
      <c r="K24" s="97"/>
    </row>
    <row r="25" spans="1:13">
      <c r="A25" s="86"/>
      <c r="B25" s="99"/>
      <c r="C25" s="100"/>
      <c r="D25" s="101"/>
      <c r="E25" s="101"/>
      <c r="G25" s="363" t="s">
        <v>90</v>
      </c>
      <c r="H25" s="363"/>
      <c r="I25" s="95">
        <v>430774323</v>
      </c>
      <c r="J25" s="95">
        <v>432061267</v>
      </c>
      <c r="K25" s="97"/>
    </row>
    <row r="26" spans="1:13">
      <c r="A26" s="102"/>
      <c r="B26" s="361" t="s">
        <v>91</v>
      </c>
      <c r="C26" s="361"/>
      <c r="D26" s="103">
        <f>SUM(D18:D24)</f>
        <v>2373661852</v>
      </c>
      <c r="E26" s="103">
        <f>SUM(E18:E24)</f>
        <v>1405385594</v>
      </c>
      <c r="F26" s="104"/>
      <c r="G26" s="90"/>
      <c r="H26" s="89"/>
      <c r="I26" s="105"/>
      <c r="J26" s="105"/>
      <c r="K26" s="85"/>
    </row>
    <row r="27" spans="1:13">
      <c r="A27" s="102"/>
      <c r="B27" s="90"/>
      <c r="C27" s="106"/>
      <c r="D27" s="105"/>
      <c r="E27" s="105"/>
      <c r="F27" s="104"/>
      <c r="G27" s="361" t="s">
        <v>92</v>
      </c>
      <c r="H27" s="361"/>
      <c r="I27" s="103">
        <f>SUM(I18:I25)</f>
        <v>1419645898</v>
      </c>
      <c r="J27" s="103">
        <f>SUM(J18:J25)</f>
        <v>1745482227</v>
      </c>
      <c r="K27" s="85"/>
    </row>
    <row r="28" spans="1:13">
      <c r="A28" s="86"/>
      <c r="B28" s="99"/>
      <c r="C28" s="99"/>
      <c r="D28" s="101"/>
      <c r="E28" s="101"/>
      <c r="G28" s="107"/>
      <c r="H28" s="100"/>
      <c r="I28" s="101"/>
      <c r="J28" s="101"/>
      <c r="K28" s="85"/>
    </row>
    <row r="29" spans="1:13">
      <c r="A29" s="86"/>
      <c r="B29" s="361" t="s">
        <v>93</v>
      </c>
      <c r="C29" s="361"/>
      <c r="D29" s="91"/>
      <c r="E29" s="91"/>
      <c r="G29" s="361" t="s">
        <v>94</v>
      </c>
      <c r="H29" s="361"/>
      <c r="I29" s="91"/>
      <c r="J29" s="91"/>
      <c r="K29" s="85"/>
    </row>
    <row r="30" spans="1:13">
      <c r="A30" s="86"/>
      <c r="B30" s="99"/>
      <c r="C30" s="99"/>
      <c r="D30" s="101"/>
      <c r="E30" s="101"/>
      <c r="G30" s="99"/>
      <c r="H30" s="100"/>
      <c r="I30" s="101"/>
      <c r="J30" s="101"/>
      <c r="K30" s="85"/>
    </row>
    <row r="31" spans="1:13" ht="12" customHeight="1">
      <c r="A31" s="86"/>
      <c r="B31" s="363" t="s">
        <v>95</v>
      </c>
      <c r="C31" s="363"/>
      <c r="D31" s="95">
        <v>257982170</v>
      </c>
      <c r="E31" s="95">
        <v>38543823</v>
      </c>
      <c r="F31" s="96"/>
      <c r="G31" s="363" t="s">
        <v>96</v>
      </c>
      <c r="H31" s="363"/>
      <c r="I31" s="95">
        <v>0</v>
      </c>
      <c r="J31" s="95">
        <v>0</v>
      </c>
      <c r="K31" s="97"/>
    </row>
    <row r="32" spans="1:13" ht="12" customHeight="1">
      <c r="A32" s="86"/>
      <c r="B32" s="363" t="s">
        <v>97</v>
      </c>
      <c r="C32" s="363"/>
      <c r="D32" s="95">
        <v>10560513</v>
      </c>
      <c r="E32" s="95">
        <v>10560513</v>
      </c>
      <c r="F32" s="96"/>
      <c r="G32" s="363" t="s">
        <v>98</v>
      </c>
      <c r="H32" s="363"/>
      <c r="I32" s="95">
        <v>0</v>
      </c>
      <c r="J32" s="95">
        <v>0</v>
      </c>
      <c r="K32" s="97"/>
    </row>
    <row r="33" spans="1:11" ht="12" customHeight="1">
      <c r="A33" s="86"/>
      <c r="B33" s="363" t="s">
        <v>99</v>
      </c>
      <c r="C33" s="363"/>
      <c r="D33" s="95">
        <v>33351008506</v>
      </c>
      <c r="E33" s="95">
        <v>33201757175</v>
      </c>
      <c r="F33" s="96"/>
      <c r="G33" s="363" t="s">
        <v>100</v>
      </c>
      <c r="H33" s="363"/>
      <c r="I33" s="95">
        <v>2560793234</v>
      </c>
      <c r="J33" s="95">
        <v>2560793234</v>
      </c>
      <c r="K33" s="97"/>
    </row>
    <row r="34" spans="1:11">
      <c r="A34" s="86"/>
      <c r="B34" s="363" t="s">
        <v>101</v>
      </c>
      <c r="C34" s="363"/>
      <c r="D34" s="95">
        <v>2121820362</v>
      </c>
      <c r="E34" s="95">
        <v>2098450171</v>
      </c>
      <c r="F34" s="96"/>
      <c r="G34" s="363" t="s">
        <v>102</v>
      </c>
      <c r="H34" s="363"/>
      <c r="I34" s="95">
        <v>0</v>
      </c>
      <c r="J34" s="95">
        <v>0</v>
      </c>
      <c r="K34" s="97"/>
    </row>
    <row r="35" spans="1:11" ht="26.25" customHeight="1">
      <c r="A35" s="86"/>
      <c r="B35" s="363" t="s">
        <v>103</v>
      </c>
      <c r="C35" s="363"/>
      <c r="D35" s="95">
        <v>21365526</v>
      </c>
      <c r="E35" s="95">
        <v>21284523</v>
      </c>
      <c r="F35" s="96"/>
      <c r="G35" s="366" t="s">
        <v>104</v>
      </c>
      <c r="H35" s="366"/>
      <c r="I35" s="95">
        <v>0</v>
      </c>
      <c r="J35" s="95">
        <v>0</v>
      </c>
      <c r="K35" s="97"/>
    </row>
    <row r="36" spans="1:11" ht="12" customHeight="1">
      <c r="A36" s="86"/>
      <c r="B36" s="363" t="s">
        <v>105</v>
      </c>
      <c r="C36" s="363"/>
      <c r="D36" s="95">
        <v>0</v>
      </c>
      <c r="E36" s="95">
        <v>0</v>
      </c>
      <c r="F36" s="96"/>
      <c r="G36" s="363" t="s">
        <v>106</v>
      </c>
      <c r="H36" s="363"/>
      <c r="I36" s="95">
        <v>2250074</v>
      </c>
      <c r="J36" s="95">
        <v>2250074</v>
      </c>
      <c r="K36" s="97"/>
    </row>
    <row r="37" spans="1:11">
      <c r="A37" s="86"/>
      <c r="B37" s="363" t="s">
        <v>107</v>
      </c>
      <c r="C37" s="363"/>
      <c r="D37" s="95">
        <v>0</v>
      </c>
      <c r="E37" s="95">
        <v>0</v>
      </c>
      <c r="F37" s="96"/>
      <c r="G37" s="99"/>
      <c r="H37" s="100"/>
      <c r="I37" s="101"/>
      <c r="J37" s="101"/>
      <c r="K37" s="85"/>
    </row>
    <row r="38" spans="1:11" ht="12" customHeight="1">
      <c r="A38" s="86"/>
      <c r="B38" s="363" t="s">
        <v>108</v>
      </c>
      <c r="C38" s="363"/>
      <c r="D38" s="95">
        <v>0</v>
      </c>
      <c r="E38" s="95">
        <v>0</v>
      </c>
      <c r="F38" s="96"/>
      <c r="G38" s="361" t="s">
        <v>109</v>
      </c>
      <c r="H38" s="361"/>
      <c r="I38" s="103">
        <f>SUM(I31:I36)</f>
        <v>2563043308</v>
      </c>
      <c r="J38" s="103">
        <f>SUM(J31:J36)</f>
        <v>2563043308</v>
      </c>
      <c r="K38" s="85"/>
    </row>
    <row r="39" spans="1:11">
      <c r="A39" s="86"/>
      <c r="B39" s="363" t="s">
        <v>110</v>
      </c>
      <c r="C39" s="363"/>
      <c r="D39" s="95">
        <v>0</v>
      </c>
      <c r="E39" s="95">
        <v>0</v>
      </c>
      <c r="F39" s="96"/>
      <c r="G39" s="90"/>
      <c r="H39" s="106"/>
      <c r="I39" s="105"/>
      <c r="J39" s="105"/>
      <c r="K39" s="85"/>
    </row>
    <row r="40" spans="1:11">
      <c r="A40" s="86"/>
      <c r="B40" s="99"/>
      <c r="C40" s="100"/>
      <c r="D40" s="101"/>
      <c r="E40" s="101"/>
      <c r="G40" s="361" t="s">
        <v>111</v>
      </c>
      <c r="H40" s="361"/>
      <c r="I40" s="103">
        <f>I27+I38</f>
        <v>3982689206</v>
      </c>
      <c r="J40" s="103">
        <f>J27+J38</f>
        <v>4308525535</v>
      </c>
      <c r="K40" s="85"/>
    </row>
    <row r="41" spans="1:11" ht="12" customHeight="1">
      <c r="A41" s="102"/>
      <c r="B41" s="361" t="s">
        <v>112</v>
      </c>
      <c r="C41" s="361"/>
      <c r="D41" s="103">
        <f>SUM(D31:D39)</f>
        <v>35762737077</v>
      </c>
      <c r="E41" s="103">
        <f>SUM(E31:E39)</f>
        <v>35370596205</v>
      </c>
      <c r="F41" s="104"/>
      <c r="G41" s="90"/>
      <c r="H41" s="108"/>
      <c r="I41" s="105"/>
      <c r="J41" s="105"/>
      <c r="K41" s="85"/>
    </row>
    <row r="42" spans="1:11">
      <c r="A42" s="86"/>
      <c r="B42" s="99"/>
      <c r="C42" s="90"/>
      <c r="D42" s="101"/>
      <c r="E42" s="101"/>
      <c r="G42" s="365" t="s">
        <v>113</v>
      </c>
      <c r="H42" s="365"/>
      <c r="I42" s="101"/>
      <c r="J42" s="101"/>
      <c r="K42" s="85"/>
    </row>
    <row r="43" spans="1:11">
      <c r="A43" s="86"/>
      <c r="B43" s="361" t="s">
        <v>114</v>
      </c>
      <c r="C43" s="361"/>
      <c r="D43" s="109">
        <f>D26+D41</f>
        <v>38136398929</v>
      </c>
      <c r="E43" s="109">
        <f>E26+E41</f>
        <v>36775981799</v>
      </c>
      <c r="G43" s="90"/>
      <c r="H43" s="108"/>
      <c r="I43" s="101"/>
      <c r="J43" s="101"/>
      <c r="K43" s="85"/>
    </row>
    <row r="44" spans="1:11">
      <c r="A44" s="86"/>
      <c r="B44" s="99"/>
      <c r="C44" s="99"/>
      <c r="D44" s="101"/>
      <c r="E44" s="101"/>
      <c r="G44" s="361" t="s">
        <v>115</v>
      </c>
      <c r="H44" s="361"/>
      <c r="I44" s="103">
        <f>SUM(I46:I48)</f>
        <v>12732728874</v>
      </c>
      <c r="J44" s="103">
        <f>SUM(J46:J48)</f>
        <v>12735073044</v>
      </c>
      <c r="K44" s="85"/>
    </row>
    <row r="45" spans="1:11">
      <c r="A45" s="86"/>
      <c r="B45" s="99"/>
      <c r="C45" s="99"/>
      <c r="D45" s="101"/>
      <c r="E45" s="101"/>
      <c r="G45" s="99"/>
      <c r="H45" s="88"/>
      <c r="I45" s="101"/>
      <c r="J45" s="101"/>
      <c r="K45" s="85"/>
    </row>
    <row r="46" spans="1:11">
      <c r="A46" s="86"/>
      <c r="B46" s="99"/>
      <c r="C46" s="99"/>
      <c r="D46" s="101"/>
      <c r="E46" s="101"/>
      <c r="G46" s="363" t="s">
        <v>40</v>
      </c>
      <c r="H46" s="363"/>
      <c r="I46" s="95">
        <v>37525895</v>
      </c>
      <c r="J46" s="95">
        <v>37525895</v>
      </c>
      <c r="K46" s="97"/>
    </row>
    <row r="47" spans="1:11">
      <c r="A47" s="86"/>
      <c r="B47" s="99"/>
      <c r="C47" s="364" t="s">
        <v>116</v>
      </c>
      <c r="D47" s="364"/>
      <c r="E47" s="101"/>
      <c r="G47" s="363" t="s">
        <v>117</v>
      </c>
      <c r="H47" s="363"/>
      <c r="I47" s="95">
        <v>12533488396</v>
      </c>
      <c r="J47" s="95">
        <v>12533488396</v>
      </c>
      <c r="K47" s="97"/>
    </row>
    <row r="48" spans="1:11">
      <c r="A48" s="86"/>
      <c r="B48" s="99"/>
      <c r="C48" s="364"/>
      <c r="D48" s="364"/>
      <c r="E48" s="101"/>
      <c r="G48" s="363" t="s">
        <v>118</v>
      </c>
      <c r="H48" s="363"/>
      <c r="I48" s="110">
        <v>161714583</v>
      </c>
      <c r="J48" s="110">
        <v>164058753</v>
      </c>
      <c r="K48" s="97"/>
    </row>
    <row r="49" spans="1:14">
      <c r="A49" s="86"/>
      <c r="B49" s="99"/>
      <c r="C49" s="364"/>
      <c r="D49" s="364"/>
      <c r="E49" s="101"/>
      <c r="G49" s="99"/>
      <c r="H49" s="88"/>
      <c r="I49" s="101"/>
      <c r="J49" s="101"/>
      <c r="K49" s="85"/>
    </row>
    <row r="50" spans="1:14">
      <c r="A50" s="86"/>
      <c r="B50" s="99"/>
      <c r="C50" s="364"/>
      <c r="D50" s="364"/>
      <c r="E50" s="101"/>
      <c r="G50" s="361" t="s">
        <v>119</v>
      </c>
      <c r="H50" s="361"/>
      <c r="I50" s="103">
        <f>SUM(I52:I56)</f>
        <v>21420980849</v>
      </c>
      <c r="J50" s="103">
        <f>SUM(J52:J56)</f>
        <v>19732383220</v>
      </c>
      <c r="K50" s="85"/>
    </row>
    <row r="51" spans="1:14">
      <c r="A51" s="86"/>
      <c r="B51" s="99"/>
      <c r="C51" s="364"/>
      <c r="D51" s="364"/>
      <c r="E51" s="101"/>
      <c r="G51" s="90"/>
      <c r="H51" s="88"/>
      <c r="I51" s="111"/>
      <c r="J51" s="111"/>
      <c r="K51" s="85"/>
    </row>
    <row r="52" spans="1:14">
      <c r="A52" s="86"/>
      <c r="B52" s="99"/>
      <c r="C52" s="364"/>
      <c r="D52" s="364"/>
      <c r="E52" s="101"/>
      <c r="G52" s="363" t="s">
        <v>120</v>
      </c>
      <c r="H52" s="363"/>
      <c r="I52" s="112">
        <v>1732404727</v>
      </c>
      <c r="J52" s="112">
        <v>716225206</v>
      </c>
      <c r="K52" s="97"/>
      <c r="M52" s="98">
        <f>+I52-J52</f>
        <v>1016179521</v>
      </c>
    </row>
    <row r="53" spans="1:14">
      <c r="A53" s="86"/>
      <c r="B53" s="99"/>
      <c r="C53" s="364"/>
      <c r="D53" s="364"/>
      <c r="E53" s="101"/>
      <c r="G53" s="363" t="s">
        <v>121</v>
      </c>
      <c r="H53" s="363"/>
      <c r="I53" s="112">
        <v>9796685176</v>
      </c>
      <c r="J53" s="112">
        <v>9080459970</v>
      </c>
      <c r="K53" s="97"/>
      <c r="M53" s="98">
        <f>+I53-J53</f>
        <v>716225206</v>
      </c>
    </row>
    <row r="54" spans="1:14">
      <c r="A54" s="86"/>
      <c r="B54" s="99"/>
      <c r="C54" s="364"/>
      <c r="D54" s="364"/>
      <c r="E54" s="101"/>
      <c r="G54" s="363" t="s">
        <v>122</v>
      </c>
      <c r="H54" s="363"/>
      <c r="I54" s="112">
        <v>12647566848</v>
      </c>
      <c r="J54" s="112">
        <v>12647566848</v>
      </c>
      <c r="K54" s="97"/>
    </row>
    <row r="55" spans="1:14">
      <c r="A55" s="86"/>
      <c r="B55" s="99"/>
      <c r="C55" s="99"/>
      <c r="D55" s="101"/>
      <c r="E55" s="101"/>
      <c r="G55" s="363" t="s">
        <v>123</v>
      </c>
      <c r="H55" s="363"/>
      <c r="I55" s="112"/>
      <c r="J55" s="112">
        <v>0</v>
      </c>
      <c r="K55" s="97"/>
      <c r="M55" s="98">
        <f>+M53-M52</f>
        <v>-299954315</v>
      </c>
      <c r="N55" s="98"/>
    </row>
    <row r="56" spans="1:14">
      <c r="A56" s="86"/>
      <c r="B56" s="99"/>
      <c r="C56" s="99"/>
      <c r="D56" s="101"/>
      <c r="E56" s="101"/>
      <c r="G56" s="363" t="s">
        <v>124</v>
      </c>
      <c r="H56" s="363"/>
      <c r="I56" s="113">
        <v>-2755675902</v>
      </c>
      <c r="J56" s="113">
        <v>-2711868804</v>
      </c>
      <c r="K56" s="97"/>
    </row>
    <row r="57" spans="1:14">
      <c r="A57" s="86"/>
      <c r="B57" s="99"/>
      <c r="C57" s="99"/>
      <c r="D57" s="101"/>
      <c r="E57" s="101"/>
      <c r="G57" s="99"/>
      <c r="H57" s="88"/>
      <c r="I57" s="101"/>
      <c r="J57" s="101"/>
      <c r="K57" s="85"/>
    </row>
    <row r="58" spans="1:14" ht="25.5" customHeight="1">
      <c r="A58" s="86"/>
      <c r="B58" s="99"/>
      <c r="C58" s="99"/>
      <c r="D58" s="101"/>
      <c r="E58" s="101"/>
      <c r="G58" s="361" t="s">
        <v>125</v>
      </c>
      <c r="H58" s="361"/>
      <c r="I58" s="103">
        <f>SUM(I60:I61)</f>
        <v>0</v>
      </c>
      <c r="J58" s="103">
        <f>SUM(J60:J61)</f>
        <v>0</v>
      </c>
      <c r="K58" s="85"/>
    </row>
    <row r="59" spans="1:14">
      <c r="A59" s="86"/>
      <c r="B59" s="99"/>
      <c r="C59" s="99"/>
      <c r="D59" s="101"/>
      <c r="E59" s="101"/>
      <c r="G59" s="99"/>
      <c r="H59" s="88"/>
      <c r="I59" s="101"/>
      <c r="J59" s="101"/>
      <c r="K59" s="85"/>
    </row>
    <row r="60" spans="1:14">
      <c r="A60" s="86"/>
      <c r="B60" s="99"/>
      <c r="C60" s="99"/>
      <c r="D60" s="101"/>
      <c r="E60" s="101"/>
      <c r="G60" s="363" t="s">
        <v>126</v>
      </c>
      <c r="H60" s="363"/>
      <c r="I60" s="95">
        <v>0</v>
      </c>
      <c r="J60" s="95">
        <v>0</v>
      </c>
      <c r="K60" s="85"/>
    </row>
    <row r="61" spans="1:14">
      <c r="A61" s="86"/>
      <c r="B61" s="99"/>
      <c r="C61" s="99"/>
      <c r="D61" s="101"/>
      <c r="E61" s="101"/>
      <c r="G61" s="363" t="s">
        <v>127</v>
      </c>
      <c r="H61" s="363"/>
      <c r="I61" s="95">
        <v>0</v>
      </c>
      <c r="J61" s="95">
        <v>0</v>
      </c>
      <c r="K61" s="85"/>
    </row>
    <row r="62" spans="1:14" ht="9.9499999999999993" customHeight="1">
      <c r="A62" s="86"/>
      <c r="B62" s="99"/>
      <c r="C62" s="99"/>
      <c r="D62" s="101"/>
      <c r="E62" s="101"/>
      <c r="G62" s="99"/>
      <c r="H62" s="114"/>
      <c r="I62" s="101"/>
      <c r="J62" s="101"/>
      <c r="K62" s="85"/>
    </row>
    <row r="63" spans="1:14">
      <c r="A63" s="86"/>
      <c r="B63" s="99"/>
      <c r="C63" s="99"/>
      <c r="D63" s="101"/>
      <c r="E63" s="101"/>
      <c r="G63" s="361" t="s">
        <v>128</v>
      </c>
      <c r="H63" s="361"/>
      <c r="I63" s="103">
        <f>I44+I50+I58</f>
        <v>34153709723</v>
      </c>
      <c r="J63" s="103">
        <f>J44+J50+J58</f>
        <v>32467456264</v>
      </c>
      <c r="K63" s="85"/>
    </row>
    <row r="64" spans="1:14" ht="9.9499999999999993" customHeight="1">
      <c r="A64" s="86"/>
      <c r="B64" s="99"/>
      <c r="C64" s="99"/>
      <c r="D64" s="101"/>
      <c r="E64" s="101"/>
      <c r="G64" s="99"/>
      <c r="H64" s="88"/>
      <c r="I64" s="101"/>
      <c r="J64" s="101"/>
      <c r="K64" s="85"/>
    </row>
    <row r="65" spans="1:13">
      <c r="A65" s="86"/>
      <c r="B65" s="99"/>
      <c r="C65" s="99"/>
      <c r="D65" s="101"/>
      <c r="E65" s="101"/>
      <c r="G65" s="361" t="s">
        <v>129</v>
      </c>
      <c r="H65" s="361"/>
      <c r="I65" s="109">
        <f>I40+I63</f>
        <v>38136398929</v>
      </c>
      <c r="J65" s="109">
        <f>J40+J63</f>
        <v>36775981799</v>
      </c>
      <c r="K65" s="85"/>
    </row>
    <row r="66" spans="1:13" ht="6" customHeight="1">
      <c r="A66" s="115"/>
      <c r="B66" s="116"/>
      <c r="C66" s="116"/>
      <c r="D66" s="116"/>
      <c r="E66" s="116"/>
      <c r="F66" s="117"/>
      <c r="G66" s="116"/>
      <c r="H66" s="116"/>
      <c r="I66" s="116"/>
      <c r="J66" s="116"/>
      <c r="K66" s="118"/>
      <c r="M66" s="98"/>
    </row>
    <row r="67" spans="1:13" ht="11.25" customHeight="1">
      <c r="B67" s="88"/>
      <c r="C67" s="119"/>
      <c r="D67" s="62"/>
      <c r="E67" s="62"/>
      <c r="G67" s="120"/>
      <c r="H67" s="119"/>
      <c r="I67" s="62"/>
      <c r="J67" s="62"/>
    </row>
    <row r="68" spans="1:13" ht="23.25" customHeight="1">
      <c r="A68" s="121"/>
      <c r="B68" s="122"/>
      <c r="C68" s="123"/>
      <c r="D68" s="64"/>
      <c r="E68" s="64"/>
      <c r="F68" s="117"/>
      <c r="G68" s="124"/>
      <c r="H68" s="123"/>
      <c r="I68" s="64">
        <f>+D43-I65</f>
        <v>0</v>
      </c>
      <c r="J68" s="64">
        <f>+E43-J65</f>
        <v>0</v>
      </c>
    </row>
    <row r="69" spans="1:13" ht="6" customHeight="1">
      <c r="B69" s="88"/>
      <c r="C69" s="119"/>
      <c r="D69" s="62"/>
      <c r="E69" s="62"/>
      <c r="G69" s="120"/>
      <c r="H69" s="119"/>
      <c r="I69" s="62"/>
      <c r="J69" s="62"/>
    </row>
    <row r="70" spans="1:13" ht="15" customHeight="1">
      <c r="B70" s="362" t="s">
        <v>62</v>
      </c>
      <c r="C70" s="362"/>
      <c r="D70" s="362"/>
      <c r="E70" s="362"/>
      <c r="F70" s="362"/>
      <c r="G70" s="362"/>
      <c r="H70" s="362"/>
      <c r="I70" s="362"/>
      <c r="J70" s="362"/>
    </row>
    <row r="71" spans="1:13" ht="9.75" customHeight="1">
      <c r="B71" s="88"/>
      <c r="C71" s="119"/>
      <c r="D71" s="62"/>
      <c r="E71" s="62"/>
      <c r="G71" s="120"/>
      <c r="H71" s="119"/>
      <c r="I71" s="62"/>
      <c r="J71" s="62"/>
    </row>
    <row r="72" spans="1:13" ht="50.1" customHeight="1">
      <c r="B72" s="350"/>
      <c r="C72" s="350"/>
      <c r="D72" s="350"/>
      <c r="E72" s="62"/>
      <c r="G72" s="351"/>
      <c r="H72" s="351"/>
      <c r="I72" s="64"/>
      <c r="J72" s="62"/>
    </row>
    <row r="73" spans="1:13" ht="14.1" customHeight="1">
      <c r="A73" s="352" t="s">
        <v>63</v>
      </c>
      <c r="B73" s="352"/>
      <c r="C73" s="352"/>
      <c r="D73" s="352"/>
      <c r="E73" s="67"/>
      <c r="F73" s="67"/>
      <c r="G73" s="353" t="s">
        <v>64</v>
      </c>
      <c r="H73" s="353"/>
      <c r="I73" s="353"/>
      <c r="J73" s="67"/>
      <c r="K73" s="67"/>
      <c r="L73" s="67"/>
    </row>
    <row r="74" spans="1:13" ht="14.1" customHeight="1">
      <c r="A74" s="345" t="s">
        <v>65</v>
      </c>
      <c r="B74" s="345"/>
      <c r="C74" s="345"/>
      <c r="D74" s="345"/>
      <c r="E74" s="68"/>
      <c r="F74" s="68"/>
      <c r="G74" s="346" t="s">
        <v>66</v>
      </c>
      <c r="H74" s="346"/>
      <c r="I74" s="346"/>
      <c r="J74" s="68"/>
      <c r="K74" s="68"/>
      <c r="L74" s="68"/>
    </row>
    <row r="75" spans="1:13">
      <c r="A75" s="344"/>
      <c r="B75" s="344"/>
      <c r="C75" s="344"/>
      <c r="D75" s="344"/>
    </row>
    <row r="76" spans="1:13">
      <c r="A76" s="344"/>
      <c r="B76" s="344"/>
      <c r="C76" s="344"/>
      <c r="D76" s="344"/>
    </row>
    <row r="77" spans="1:13">
      <c r="A77" s="344"/>
      <c r="B77" s="344"/>
      <c r="C77" s="344"/>
      <c r="D77" s="344"/>
    </row>
    <row r="78" spans="1:13">
      <c r="A78" s="344"/>
      <c r="B78" s="344"/>
      <c r="C78" s="344"/>
      <c r="D78" s="344"/>
    </row>
    <row r="79" spans="1:13">
      <c r="A79" s="344"/>
      <c r="B79" s="344"/>
      <c r="C79" s="344"/>
      <c r="D79" s="344"/>
    </row>
    <row r="80" spans="1:13">
      <c r="A80" s="344"/>
      <c r="B80" s="344"/>
      <c r="C80" s="344"/>
      <c r="D80" s="344"/>
    </row>
    <row r="81" spans="1:4">
      <c r="A81" s="344"/>
      <c r="B81" s="344"/>
      <c r="C81" s="344"/>
      <c r="D81" s="344"/>
    </row>
  </sheetData>
  <sheetProtection formatCells="0" selectLockedCells="1"/>
  <mergeCells count="82">
    <mergeCell ref="A10:A11"/>
    <mergeCell ref="B10:C11"/>
    <mergeCell ref="F10:F11"/>
    <mergeCell ref="G10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32:C32"/>
    <mergeCell ref="G32:H32"/>
    <mergeCell ref="B33:C33"/>
    <mergeCell ref="G33:H33"/>
    <mergeCell ref="B34:C34"/>
    <mergeCell ref="G34:H34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G63:H63"/>
    <mergeCell ref="G46:H46"/>
    <mergeCell ref="C47:D54"/>
    <mergeCell ref="G47:H47"/>
    <mergeCell ref="G48:H48"/>
    <mergeCell ref="G50:H50"/>
    <mergeCell ref="G52:H52"/>
    <mergeCell ref="G53:H53"/>
    <mergeCell ref="G54:H54"/>
    <mergeCell ref="G55:H55"/>
    <mergeCell ref="G56:H56"/>
    <mergeCell ref="G58:H58"/>
    <mergeCell ref="G60:H60"/>
    <mergeCell ref="G61:H61"/>
    <mergeCell ref="G65:H65"/>
    <mergeCell ref="B70:J70"/>
    <mergeCell ref="B72:D72"/>
    <mergeCell ref="G72:H72"/>
    <mergeCell ref="A73:D73"/>
    <mergeCell ref="G73:I73"/>
    <mergeCell ref="A79:D79"/>
    <mergeCell ref="A80:D80"/>
    <mergeCell ref="A81:D81"/>
    <mergeCell ref="A74:D74"/>
    <mergeCell ref="G74:I74"/>
    <mergeCell ref="A75:D75"/>
    <mergeCell ref="A76:D76"/>
    <mergeCell ref="A77:D77"/>
    <mergeCell ref="A78:D78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opLeftCell="A22" zoomScaleNormal="100" zoomScalePageLayoutView="80" workbookViewId="0">
      <selection activeCell="D21" sqref="D21"/>
    </sheetView>
  </sheetViews>
  <sheetFormatPr baseColWidth="10" defaultColWidth="11.42578125" defaultRowHeight="12"/>
  <cols>
    <col min="1" max="1" width="4.5703125" style="65" customWidth="1"/>
    <col min="2" max="2" width="24.7109375" style="65" customWidth="1"/>
    <col min="3" max="3" width="40" style="65" customWidth="1"/>
    <col min="4" max="5" width="18.7109375" style="65" customWidth="1"/>
    <col min="6" max="6" width="10.7109375" style="65" customWidth="1"/>
    <col min="7" max="7" width="24.7109375" style="65" customWidth="1"/>
    <col min="8" max="8" width="29.7109375" style="133" customWidth="1"/>
    <col min="9" max="10" width="18.7109375" style="65" customWidth="1"/>
    <col min="11" max="11" width="4.5703125" style="65" customWidth="1"/>
    <col min="12" max="16384" width="11.42578125" style="65"/>
  </cols>
  <sheetData>
    <row r="1" spans="1:11" ht="6" customHeight="1">
      <c r="A1" s="125"/>
      <c r="B1" s="69"/>
      <c r="C1" s="126"/>
      <c r="D1" s="71"/>
      <c r="E1" s="71"/>
      <c r="F1" s="126"/>
      <c r="G1" s="126"/>
      <c r="H1" s="127"/>
      <c r="I1" s="69"/>
      <c r="J1" s="69"/>
      <c r="K1" s="69"/>
    </row>
    <row r="2" spans="1:11" s="61" customFormat="1" ht="6" customHeight="1">
      <c r="C2" s="73"/>
      <c r="H2" s="128"/>
    </row>
    <row r="3" spans="1:11" ht="14.1" customHeight="1">
      <c r="A3" s="129"/>
      <c r="C3" s="377"/>
      <c r="D3" s="377"/>
      <c r="E3" s="377"/>
      <c r="F3" s="377"/>
      <c r="G3" s="377"/>
      <c r="H3" s="377"/>
      <c r="I3" s="377"/>
      <c r="J3" s="130"/>
      <c r="K3" s="130"/>
    </row>
    <row r="4" spans="1:11" ht="14.1" customHeight="1">
      <c r="A4" s="131"/>
      <c r="C4" s="377" t="s">
        <v>130</v>
      </c>
      <c r="D4" s="377"/>
      <c r="E4" s="377"/>
      <c r="F4" s="377"/>
      <c r="G4" s="377"/>
      <c r="H4" s="377"/>
      <c r="I4" s="377"/>
      <c r="J4" s="131"/>
      <c r="K4" s="131"/>
    </row>
    <row r="5" spans="1:11" ht="14.1" customHeight="1">
      <c r="A5" s="132"/>
      <c r="C5" s="377" t="s">
        <v>131</v>
      </c>
      <c r="D5" s="377"/>
      <c r="E5" s="377"/>
      <c r="F5" s="377"/>
      <c r="G5" s="377"/>
      <c r="H5" s="377"/>
      <c r="I5" s="377"/>
      <c r="J5" s="131"/>
      <c r="K5" s="131"/>
    </row>
    <row r="6" spans="1:11" ht="14.1" customHeight="1">
      <c r="A6" s="132"/>
      <c r="C6" s="377" t="s">
        <v>2</v>
      </c>
      <c r="D6" s="377"/>
      <c r="E6" s="377"/>
      <c r="F6" s="377"/>
      <c r="G6" s="377"/>
      <c r="H6" s="377"/>
      <c r="I6" s="377"/>
      <c r="J6" s="131"/>
      <c r="K6" s="131"/>
    </row>
    <row r="7" spans="1:11" ht="20.100000000000001" customHeight="1">
      <c r="A7" s="369" t="str">
        <f>+EA!A6</f>
        <v>Ayuntamiento de Tijuana BC</v>
      </c>
      <c r="B7" s="369"/>
      <c r="C7" s="369"/>
      <c r="D7" s="369"/>
      <c r="E7" s="369"/>
      <c r="F7" s="369"/>
      <c r="G7" s="369"/>
      <c r="H7" s="369"/>
      <c r="I7" s="369"/>
      <c r="J7" s="369"/>
      <c r="K7" s="369"/>
    </row>
    <row r="8" spans="1:11">
      <c r="A8" s="75" t="s">
        <v>69</v>
      </c>
      <c r="B8" s="130"/>
      <c r="C8" s="130"/>
      <c r="D8" s="130"/>
      <c r="E8" s="130"/>
      <c r="F8" s="130"/>
    </row>
    <row r="9" spans="1:11" s="61" customFormat="1" ht="15.75" hidden="1" customHeight="1">
      <c r="A9" s="132"/>
      <c r="B9" s="134" t="e">
        <f>ROUND(+#REF!,0)</f>
        <v>#REF!</v>
      </c>
      <c r="C9" s="135">
        <f>ROUND(-41520100.31,0)</f>
        <v>-41520100</v>
      </c>
      <c r="D9" s="135"/>
      <c r="E9" s="135"/>
      <c r="F9" s="136"/>
      <c r="H9" s="128"/>
    </row>
    <row r="10" spans="1:11" s="61" customFormat="1" ht="3" customHeight="1">
      <c r="A10" s="137"/>
      <c r="B10" s="138"/>
      <c r="C10" s="137"/>
      <c r="D10" s="139"/>
      <c r="E10" s="139"/>
      <c r="F10" s="140"/>
      <c r="H10" s="128"/>
    </row>
    <row r="11" spans="1:11" s="61" customFormat="1" ht="20.100000000000001" customHeight="1">
      <c r="A11" s="141"/>
      <c r="B11" s="378" t="s">
        <v>5</v>
      </c>
      <c r="C11" s="378"/>
      <c r="D11" s="142" t="s">
        <v>132</v>
      </c>
      <c r="E11" s="142" t="s">
        <v>133</v>
      </c>
      <c r="F11" s="143"/>
      <c r="G11" s="378" t="s">
        <v>5</v>
      </c>
      <c r="H11" s="378"/>
      <c r="I11" s="142" t="s">
        <v>132</v>
      </c>
      <c r="J11" s="142" t="s">
        <v>133</v>
      </c>
      <c r="K11" s="144"/>
    </row>
    <row r="12" spans="1:11" ht="3" customHeight="1">
      <c r="A12" s="145"/>
      <c r="B12" s="146"/>
      <c r="C12" s="147"/>
      <c r="D12" s="148"/>
      <c r="E12" s="148"/>
      <c r="F12" s="129"/>
      <c r="G12" s="61"/>
      <c r="H12" s="128"/>
      <c r="I12" s="61"/>
      <c r="J12" s="61"/>
      <c r="K12" s="85"/>
    </row>
    <row r="13" spans="1:11" s="61" customFormat="1" ht="3" customHeight="1">
      <c r="A13" s="86"/>
      <c r="B13" s="149" t="e">
        <f>ROUND(+#REF!,0)</f>
        <v>#REF!</v>
      </c>
      <c r="C13" s="150">
        <f>+ROUND(11126331,0)</f>
        <v>11126331</v>
      </c>
      <c r="D13" s="151"/>
      <c r="E13" s="151"/>
      <c r="F13" s="73"/>
      <c r="H13" s="128"/>
      <c r="K13" s="85"/>
    </row>
    <row r="14" spans="1:11">
      <c r="A14" s="152"/>
      <c r="B14" s="365" t="s">
        <v>72</v>
      </c>
      <c r="C14" s="365"/>
      <c r="D14" s="153">
        <f>D16+D26</f>
        <v>0</v>
      </c>
      <c r="E14" s="153">
        <f>E16+E26</f>
        <v>1360417130</v>
      </c>
      <c r="F14" s="73"/>
      <c r="G14" s="365" t="s">
        <v>73</v>
      </c>
      <c r="H14" s="365"/>
      <c r="I14" s="153">
        <f>I16+I27</f>
        <v>0</v>
      </c>
      <c r="J14" s="153">
        <f>J16+J27</f>
        <v>325836329</v>
      </c>
      <c r="K14" s="85"/>
    </row>
    <row r="15" spans="1:11">
      <c r="A15" s="154"/>
      <c r="B15" s="90"/>
      <c r="C15" s="89"/>
      <c r="D15" s="155"/>
      <c r="E15" s="155"/>
      <c r="F15" s="73"/>
      <c r="G15" s="90"/>
      <c r="H15" s="90"/>
      <c r="I15" s="155"/>
      <c r="J15" s="155"/>
      <c r="K15" s="85"/>
    </row>
    <row r="16" spans="1:11">
      <c r="A16" s="154"/>
      <c r="B16" s="365" t="s">
        <v>74</v>
      </c>
      <c r="C16" s="365"/>
      <c r="D16" s="153">
        <f>SUM(D18:D24)</f>
        <v>0</v>
      </c>
      <c r="E16" s="153">
        <f>SUM(E18:E24)</f>
        <v>968276258</v>
      </c>
      <c r="F16" s="73"/>
      <c r="G16" s="365" t="s">
        <v>75</v>
      </c>
      <c r="H16" s="365"/>
      <c r="I16" s="153">
        <f>SUM(I18:I25)</f>
        <v>0</v>
      </c>
      <c r="J16" s="153">
        <f>SUM(J18:J25)</f>
        <v>325836329</v>
      </c>
      <c r="K16" s="85"/>
    </row>
    <row r="17" spans="1:11">
      <c r="A17" s="154"/>
      <c r="B17" s="90"/>
      <c r="C17" s="89"/>
      <c r="D17" s="155"/>
      <c r="E17" s="155"/>
      <c r="F17" s="73"/>
      <c r="G17" s="90"/>
      <c r="H17" s="90"/>
      <c r="I17" s="155"/>
      <c r="J17" s="155"/>
      <c r="K17" s="85"/>
    </row>
    <row r="18" spans="1:11">
      <c r="A18" s="152"/>
      <c r="B18" s="363" t="s">
        <v>76</v>
      </c>
      <c r="C18" s="363"/>
      <c r="D18" s="156">
        <f>IF(ESF!D18&lt;ESF!E18,ESF!E18-ESF!D18,0)</f>
        <v>0</v>
      </c>
      <c r="E18" s="156">
        <f>IF(D18&gt;0,0,ESF!D18-ESF!E18)</f>
        <v>693977977</v>
      </c>
      <c r="F18" s="73"/>
      <c r="G18" s="363" t="s">
        <v>77</v>
      </c>
      <c r="H18" s="363"/>
      <c r="I18" s="156">
        <f>IF(ESF!I18&gt;ESF!J18,ESF!I18-ESF!J18,0)</f>
        <v>0</v>
      </c>
      <c r="J18" s="156">
        <f>IF(I18&gt;0,0,ESF!J18-ESF!I18)</f>
        <v>309981209</v>
      </c>
      <c r="K18" s="85"/>
    </row>
    <row r="19" spans="1:11">
      <c r="A19" s="152"/>
      <c r="B19" s="363" t="s">
        <v>78</v>
      </c>
      <c r="C19" s="363"/>
      <c r="D19" s="156">
        <f>IF(ESF!D19&lt;ESF!E19,ESF!E19-ESF!D19,0)</f>
        <v>0</v>
      </c>
      <c r="E19" s="156">
        <f>IF(D19&gt;0,0,ESF!D19-ESF!E19)</f>
        <v>274298281</v>
      </c>
      <c r="F19" s="73"/>
      <c r="G19" s="363" t="s">
        <v>79</v>
      </c>
      <c r="H19" s="363"/>
      <c r="I19" s="156">
        <f>IF(ESF!I19&gt;ESF!J19,ESF!I19-ESF!J19,0)</f>
        <v>0</v>
      </c>
      <c r="J19" s="156">
        <f>IF(I19&gt;0,0,ESF!J19-ESF!I19)</f>
        <v>0</v>
      </c>
      <c r="K19" s="85"/>
    </row>
    <row r="20" spans="1:11">
      <c r="A20" s="152"/>
      <c r="B20" s="363" t="s">
        <v>80</v>
      </c>
      <c r="C20" s="363"/>
      <c r="D20" s="156">
        <f>IF(ESF!D20&lt;ESF!E20,ESF!E20-ESF!D20,0)</f>
        <v>0</v>
      </c>
      <c r="E20" s="156">
        <f>IF(D20&gt;0,0,ESF!D20-ESF!E20)</f>
        <v>0</v>
      </c>
      <c r="F20" s="73"/>
      <c r="G20" s="363" t="s">
        <v>81</v>
      </c>
      <c r="H20" s="363"/>
      <c r="I20" s="156">
        <f>IF(ESF!I20&gt;ESF!J20,ESF!I20-ESF!J20,0)</f>
        <v>0</v>
      </c>
      <c r="J20" s="156">
        <f>IF(I20&gt;0,0,ESF!J20-ESF!I20)</f>
        <v>14568176</v>
      </c>
      <c r="K20" s="85"/>
    </row>
    <row r="21" spans="1:11">
      <c r="A21" s="152"/>
      <c r="B21" s="363" t="s">
        <v>82</v>
      </c>
      <c r="C21" s="363"/>
      <c r="D21" s="156">
        <f>IF(ESF!D21&lt;ESF!E21,ESF!E21-ESF!D21,0)</f>
        <v>0</v>
      </c>
      <c r="E21" s="156">
        <f>IF(D21&gt;0,0,ESF!D21-ESF!E21)</f>
        <v>0</v>
      </c>
      <c r="F21" s="73"/>
      <c r="G21" s="363" t="s">
        <v>83</v>
      </c>
      <c r="H21" s="363"/>
      <c r="I21" s="156">
        <f>IF(ESF!I21&gt;ESF!J21,ESF!I21-ESF!J21,0)</f>
        <v>0</v>
      </c>
      <c r="J21" s="156">
        <f>IF(I21&gt;0,0,ESF!J21-ESF!I21)</f>
        <v>0</v>
      </c>
      <c r="K21" s="85"/>
    </row>
    <row r="22" spans="1:11">
      <c r="A22" s="152"/>
      <c r="B22" s="363" t="s">
        <v>84</v>
      </c>
      <c r="C22" s="363"/>
      <c r="D22" s="156">
        <f>IF(ESF!D22&lt;ESF!E22,ESF!E22-ESF!D22,0)</f>
        <v>0</v>
      </c>
      <c r="E22" s="156">
        <f>IF(D22&gt;0,0,ESF!D22-ESF!E22)</f>
        <v>0</v>
      </c>
      <c r="F22" s="73"/>
      <c r="G22" s="363" t="s">
        <v>85</v>
      </c>
      <c r="H22" s="363"/>
      <c r="I22" s="156">
        <f>IF(ESF!I22&gt;ESF!J22,ESF!I22-ESF!J22,0)</f>
        <v>0</v>
      </c>
      <c r="J22" s="156">
        <f>IF(I22&gt;0,0,ESF!J22-ESF!I22)</f>
        <v>0</v>
      </c>
      <c r="K22" s="85"/>
    </row>
    <row r="23" spans="1:11" ht="25.5" customHeight="1">
      <c r="A23" s="152"/>
      <c r="B23" s="363" t="s">
        <v>86</v>
      </c>
      <c r="C23" s="363"/>
      <c r="D23" s="156">
        <f>IF(ESF!D23&lt;ESF!E23,ESF!E23-ESF!D23,0)</f>
        <v>0</v>
      </c>
      <c r="E23" s="156">
        <f>IF(D23&gt;0,0,ESF!D23-ESF!E23)</f>
        <v>0</v>
      </c>
      <c r="F23" s="73"/>
      <c r="G23" s="366" t="s">
        <v>87</v>
      </c>
      <c r="H23" s="366"/>
      <c r="I23" s="156">
        <f>IF(ESF!I23&gt;ESF!J23,ESF!I23-ESF!J23,0)</f>
        <v>0</v>
      </c>
      <c r="J23" s="156">
        <f>IF(I23&gt;0,0,ESF!J23-ESF!I23)</f>
        <v>0</v>
      </c>
      <c r="K23" s="85"/>
    </row>
    <row r="24" spans="1:11">
      <c r="A24" s="152"/>
      <c r="B24" s="363" t="s">
        <v>88</v>
      </c>
      <c r="C24" s="363"/>
      <c r="D24" s="156">
        <f>IF(ESF!D24&lt;ESF!E24,ESF!E24-ESF!D24,0)</f>
        <v>0</v>
      </c>
      <c r="E24" s="156">
        <f>IF(D24&gt;0,0,ESF!D24-ESF!E24)</f>
        <v>0</v>
      </c>
      <c r="F24" s="157">
        <f>E19+E24-D23-D33</f>
        <v>274298281</v>
      </c>
      <c r="G24" s="363" t="s">
        <v>89</v>
      </c>
      <c r="H24" s="363"/>
      <c r="I24" s="156">
        <f>IF(ESF!I24&gt;ESF!J24,ESF!I24-ESF!J24,0)</f>
        <v>0</v>
      </c>
      <c r="J24" s="156">
        <f>IF(I24&gt;0,0,ESF!J24-ESF!I24)</f>
        <v>0</v>
      </c>
      <c r="K24" s="85"/>
    </row>
    <row r="25" spans="1:11">
      <c r="A25" s="154"/>
      <c r="B25" s="90"/>
      <c r="C25" s="89"/>
      <c r="D25" s="155"/>
      <c r="E25" s="155"/>
      <c r="F25" s="73"/>
      <c r="G25" s="363" t="s">
        <v>90</v>
      </c>
      <c r="H25" s="363"/>
      <c r="I25" s="156">
        <f>IF(ESF!I25&gt;ESF!J25,ESF!I25-ESF!J25,0)</f>
        <v>0</v>
      </c>
      <c r="J25" s="156">
        <f>IF(I25&gt;0,0,ESF!J25-ESF!I25)</f>
        <v>1286944</v>
      </c>
      <c r="K25" s="85"/>
    </row>
    <row r="26" spans="1:11">
      <c r="A26" s="154"/>
      <c r="B26" s="365" t="s">
        <v>93</v>
      </c>
      <c r="C26" s="365"/>
      <c r="D26" s="153">
        <f>SUM(D28:D36)</f>
        <v>0</v>
      </c>
      <c r="E26" s="153">
        <f>SUM(E28:E36)</f>
        <v>392140872</v>
      </c>
      <c r="F26" s="73"/>
      <c r="G26" s="90"/>
      <c r="H26" s="90"/>
      <c r="I26" s="155"/>
      <c r="J26" s="155"/>
      <c r="K26" s="85"/>
    </row>
    <row r="27" spans="1:11">
      <c r="A27" s="154"/>
      <c r="B27" s="90"/>
      <c r="C27" s="89"/>
      <c r="D27" s="155"/>
      <c r="E27" s="155"/>
      <c r="F27" s="73"/>
      <c r="G27" s="361" t="s">
        <v>94</v>
      </c>
      <c r="H27" s="361"/>
      <c r="I27" s="153">
        <f>SUM(I29:I34)</f>
        <v>0</v>
      </c>
      <c r="J27" s="153">
        <f>SUM(J29:J34)</f>
        <v>0</v>
      </c>
      <c r="K27" s="85"/>
    </row>
    <row r="28" spans="1:11">
      <c r="A28" s="152"/>
      <c r="B28" s="363" t="s">
        <v>95</v>
      </c>
      <c r="C28" s="363"/>
      <c r="D28" s="156">
        <f>IF(ESF!D31&lt;ESF!E31,ESF!E31-ESF!D31,0)</f>
        <v>0</v>
      </c>
      <c r="E28" s="156">
        <f>IF(D28&gt;0,0,ESF!D31-ESF!E31)</f>
        <v>219438347</v>
      </c>
      <c r="F28" s="73"/>
      <c r="G28" s="90"/>
      <c r="H28" s="90"/>
      <c r="I28" s="155"/>
      <c r="J28" s="155"/>
      <c r="K28" s="85"/>
    </row>
    <row r="29" spans="1:11" ht="12" customHeight="1">
      <c r="A29" s="152"/>
      <c r="B29" s="363" t="s">
        <v>97</v>
      </c>
      <c r="C29" s="363"/>
      <c r="D29" s="156">
        <f>IF(ESF!D32&lt;ESF!E32,ESF!E32-ESF!D32,0)</f>
        <v>0</v>
      </c>
      <c r="E29" s="156">
        <f>IF(D29&gt;0,0,ESF!D32-ESF!E32)</f>
        <v>0</v>
      </c>
      <c r="F29" s="158"/>
      <c r="G29" s="363" t="s">
        <v>96</v>
      </c>
      <c r="H29" s="363"/>
      <c r="I29" s="156">
        <f>IF(ESF!I31&gt;ESF!J31,ESF!I31-ESF!J31,0)</f>
        <v>0</v>
      </c>
      <c r="J29" s="156">
        <f>IF(I29&gt;0,0,ESF!J31-ESF!I31)</f>
        <v>0</v>
      </c>
      <c r="K29" s="85"/>
    </row>
    <row r="30" spans="1:11" ht="12" customHeight="1">
      <c r="A30" s="152"/>
      <c r="B30" s="363" t="s">
        <v>99</v>
      </c>
      <c r="C30" s="363"/>
      <c r="D30" s="156">
        <f>IF(ESF!D33&lt;ESF!E33,ESF!E33-ESF!D33,0)</f>
        <v>0</v>
      </c>
      <c r="E30" s="156">
        <f>IF(D30&gt;0,0,ESF!D33-ESF!E33)</f>
        <v>149251331</v>
      </c>
      <c r="F30" s="73"/>
      <c r="G30" s="363" t="s">
        <v>98</v>
      </c>
      <c r="H30" s="363"/>
      <c r="I30" s="156">
        <f>IF(ESF!I32&gt;ESF!J32,ESF!I32-ESF!J32,0)</f>
        <v>0</v>
      </c>
      <c r="J30" s="156">
        <f>IF(I30&gt;0,0,ESF!J32-ESF!I32)</f>
        <v>0</v>
      </c>
      <c r="K30" s="85"/>
    </row>
    <row r="31" spans="1:11">
      <c r="A31" s="152"/>
      <c r="B31" s="363" t="s">
        <v>101</v>
      </c>
      <c r="C31" s="363"/>
      <c r="D31" s="156">
        <f>IF(ESF!D34&lt;ESF!E34,ESF!E34-ESF!D34,0)</f>
        <v>0</v>
      </c>
      <c r="E31" s="156">
        <f>IF(D31&gt;0,0,ESF!D34-ESF!E34)</f>
        <v>23370191</v>
      </c>
      <c r="F31" s="73"/>
      <c r="G31" s="363" t="s">
        <v>100</v>
      </c>
      <c r="H31" s="363"/>
      <c r="I31" s="156">
        <f>IF(ESF!I33&gt;ESF!J33,ESF!I33-ESF!J33,0)</f>
        <v>0</v>
      </c>
      <c r="J31" s="156">
        <f>IF(I31&gt;0,0,ESF!J33-ESF!I33)</f>
        <v>0</v>
      </c>
      <c r="K31" s="85"/>
    </row>
    <row r="32" spans="1:11">
      <c r="A32" s="152"/>
      <c r="B32" s="363" t="s">
        <v>103</v>
      </c>
      <c r="C32" s="363"/>
      <c r="D32" s="156">
        <f>IF(ESF!D35&lt;ESF!E35,ESF!E35-ESF!D35,0)</f>
        <v>0</v>
      </c>
      <c r="E32" s="156">
        <f>IF(D32&gt;0,0,ESF!D35-ESF!E35)</f>
        <v>81003</v>
      </c>
      <c r="F32" s="73"/>
      <c r="G32" s="363" t="s">
        <v>102</v>
      </c>
      <c r="H32" s="363"/>
      <c r="I32" s="156">
        <f>IF(ESF!I34&gt;ESF!J34,ESF!I34-ESF!J34,0)</f>
        <v>0</v>
      </c>
      <c r="J32" s="156">
        <f>IF(I32&gt;0,0,ESF!J34-ESF!I34)</f>
        <v>0</v>
      </c>
      <c r="K32" s="85"/>
    </row>
    <row r="33" spans="1:13" ht="26.1" customHeight="1">
      <c r="A33" s="152"/>
      <c r="B33" s="366" t="s">
        <v>105</v>
      </c>
      <c r="C33" s="366"/>
      <c r="D33" s="156">
        <f>IF(ESF!D36&lt;ESF!E36,ESF!E36-ESF!D36,0)</f>
        <v>0</v>
      </c>
      <c r="E33" s="156">
        <f>IF(D33&gt;0,0,ESF!D36-ESF!E36)</f>
        <v>0</v>
      </c>
      <c r="F33" s="73"/>
      <c r="G33" s="366" t="s">
        <v>104</v>
      </c>
      <c r="H33" s="366"/>
      <c r="I33" s="156">
        <f>IF(ESF!I35&gt;ESF!J35,ESF!I35-ESF!J35,0)</f>
        <v>0</v>
      </c>
      <c r="J33" s="156">
        <f>IF(I33&gt;0,0,ESF!J35-ESF!I35)</f>
        <v>0</v>
      </c>
      <c r="K33" s="85"/>
    </row>
    <row r="34" spans="1:13">
      <c r="A34" s="152"/>
      <c r="B34" s="363" t="s">
        <v>107</v>
      </c>
      <c r="C34" s="363"/>
      <c r="D34" s="156">
        <f>IF(ESF!D37&lt;ESF!E37,ESF!E37-ESF!D37,0)</f>
        <v>0</v>
      </c>
      <c r="E34" s="156">
        <f>IF(D34&gt;0,0,ESF!D37-ESF!E37)</f>
        <v>0</v>
      </c>
      <c r="F34" s="73"/>
      <c r="G34" s="363" t="s">
        <v>106</v>
      </c>
      <c r="H34" s="363"/>
      <c r="I34" s="156">
        <f>IF(ESF!I36&gt;ESF!J36,ESF!I36-ESF!J36,0)</f>
        <v>0</v>
      </c>
      <c r="J34" s="156">
        <f>IF(I34&gt;0,0,ESF!J36-ESF!I36)</f>
        <v>0</v>
      </c>
      <c r="K34" s="85"/>
    </row>
    <row r="35" spans="1:13" ht="25.5" customHeight="1">
      <c r="A35" s="152"/>
      <c r="B35" s="366" t="s">
        <v>108</v>
      </c>
      <c r="C35" s="366"/>
      <c r="D35" s="156">
        <f>IF(ESF!D38&lt;ESF!E38,ESF!E38-ESF!D38,0)</f>
        <v>0</v>
      </c>
      <c r="E35" s="156">
        <f>IF(D35&gt;0,0,ESF!D38-ESF!E38)</f>
        <v>0</v>
      </c>
      <c r="F35" s="73"/>
      <c r="G35" s="90"/>
      <c r="H35" s="90"/>
      <c r="I35" s="159"/>
      <c r="J35" s="159"/>
      <c r="K35" s="85"/>
    </row>
    <row r="36" spans="1:13">
      <c r="A36" s="152"/>
      <c r="B36" s="363" t="s">
        <v>110</v>
      </c>
      <c r="C36" s="363"/>
      <c r="D36" s="156">
        <f>IF(ESF!D39&lt;ESF!E39,ESF!E39-ESF!D39,0)</f>
        <v>0</v>
      </c>
      <c r="E36" s="156">
        <f>IF(D36&gt;0,0,ESF!D39-ESF!E39)</f>
        <v>0</v>
      </c>
      <c r="F36" s="73"/>
      <c r="G36" s="365" t="s">
        <v>113</v>
      </c>
      <c r="H36" s="365"/>
      <c r="I36" s="153">
        <f>I38+I44+I52</f>
        <v>1732404727</v>
      </c>
      <c r="J36" s="153">
        <f>J38+J44+J52</f>
        <v>46151268</v>
      </c>
      <c r="K36" s="85"/>
      <c r="L36" s="160"/>
      <c r="M36" s="160"/>
    </row>
    <row r="37" spans="1:13">
      <c r="A37" s="154"/>
      <c r="B37" s="90"/>
      <c r="C37" s="89"/>
      <c r="D37" s="159"/>
      <c r="E37" s="159"/>
      <c r="F37" s="73"/>
      <c r="G37" s="90"/>
      <c r="H37" s="90"/>
      <c r="I37" s="155"/>
      <c r="J37" s="155"/>
      <c r="K37" s="85"/>
    </row>
    <row r="38" spans="1:13">
      <c r="A38" s="152"/>
      <c r="B38" s="61"/>
      <c r="C38" s="61"/>
      <c r="D38" s="61"/>
      <c r="E38" s="61"/>
      <c r="F38" s="73"/>
      <c r="G38" s="365" t="s">
        <v>115</v>
      </c>
      <c r="H38" s="365"/>
      <c r="I38" s="153">
        <f>SUM(I40:I42)</f>
        <v>0</v>
      </c>
      <c r="J38" s="153">
        <f>SUM(J40:J42)</f>
        <v>2344170</v>
      </c>
      <c r="K38" s="85"/>
    </row>
    <row r="39" spans="1:13">
      <c r="A39" s="154"/>
      <c r="B39" s="61"/>
      <c r="C39" s="61"/>
      <c r="D39" s="61"/>
      <c r="E39" s="61"/>
      <c r="F39" s="73"/>
      <c r="G39" s="90"/>
      <c r="H39" s="90"/>
      <c r="I39" s="155"/>
      <c r="J39" s="155"/>
      <c r="K39" s="85"/>
    </row>
    <row r="40" spans="1:13">
      <c r="A40" s="152"/>
      <c r="B40" s="61"/>
      <c r="C40" s="61"/>
      <c r="D40" s="61"/>
      <c r="E40" s="61"/>
      <c r="F40" s="73"/>
      <c r="G40" s="363" t="s">
        <v>40</v>
      </c>
      <c r="H40" s="363"/>
      <c r="I40" s="156">
        <f>IF(ESF!I46&gt;ESF!J46,ESF!I46-ESF!J46,0)</f>
        <v>0</v>
      </c>
      <c r="J40" s="156">
        <f>IF(I40&gt;0,0,ESF!J46-ESF!I46)</f>
        <v>0</v>
      </c>
      <c r="K40" s="85"/>
    </row>
    <row r="41" spans="1:13">
      <c r="A41" s="154"/>
      <c r="B41" s="61"/>
      <c r="C41" s="61"/>
      <c r="D41" s="61"/>
      <c r="E41" s="61"/>
      <c r="F41" s="73"/>
      <c r="G41" s="363" t="s">
        <v>117</v>
      </c>
      <c r="H41" s="363"/>
      <c r="I41" s="156">
        <f>IF(ESF!I47&gt;ESF!J47,ESF!I47-ESF!J47,0)</f>
        <v>0</v>
      </c>
      <c r="J41" s="156">
        <f>IF(I41&gt;0,0,ESF!J47-ESF!I47)</f>
        <v>0</v>
      </c>
      <c r="K41" s="85"/>
    </row>
    <row r="42" spans="1:13">
      <c r="A42" s="152"/>
      <c r="B42" s="61"/>
      <c r="C42" s="61"/>
      <c r="D42" s="61"/>
      <c r="E42" s="61"/>
      <c r="F42" s="73"/>
      <c r="G42" s="363" t="s">
        <v>118</v>
      </c>
      <c r="H42" s="363"/>
      <c r="I42" s="156">
        <f>IF(ESF!I48&gt;ESF!J48,ESF!I48-ESF!J48,0)</f>
        <v>0</v>
      </c>
      <c r="J42" s="156">
        <f>IF(I42&gt;0,0,ESF!J48-ESF!I48)</f>
        <v>2344170</v>
      </c>
      <c r="K42" s="85"/>
    </row>
    <row r="43" spans="1:13">
      <c r="A43" s="152"/>
      <c r="B43" s="61"/>
      <c r="C43" s="61"/>
      <c r="D43" s="61"/>
      <c r="E43" s="61"/>
      <c r="F43" s="73"/>
      <c r="G43" s="90"/>
      <c r="H43" s="90"/>
      <c r="I43" s="155"/>
      <c r="J43" s="155"/>
      <c r="K43" s="85"/>
    </row>
    <row r="44" spans="1:13">
      <c r="A44" s="152"/>
      <c r="B44" s="61"/>
      <c r="C44" s="61"/>
      <c r="D44" s="61"/>
      <c r="E44" s="61"/>
      <c r="F44" s="73"/>
      <c r="G44" s="365" t="s">
        <v>119</v>
      </c>
      <c r="H44" s="365"/>
      <c r="I44" s="153">
        <f>SUM(I46:I50)</f>
        <v>1732404727</v>
      </c>
      <c r="J44" s="153">
        <f>SUM(J46:J50)</f>
        <v>43807098</v>
      </c>
      <c r="K44" s="85"/>
    </row>
    <row r="45" spans="1:13">
      <c r="A45" s="152"/>
      <c r="B45" s="61"/>
      <c r="C45" s="61"/>
      <c r="D45" s="61"/>
      <c r="E45" s="61"/>
      <c r="F45" s="73"/>
      <c r="G45" s="90"/>
      <c r="H45" s="90"/>
      <c r="I45" s="155"/>
      <c r="J45" s="155"/>
      <c r="K45" s="85"/>
    </row>
    <row r="46" spans="1:13">
      <c r="A46" s="152"/>
      <c r="B46" s="61"/>
      <c r="C46" s="61"/>
      <c r="D46" s="61"/>
      <c r="E46" s="61"/>
      <c r="F46" s="73"/>
      <c r="G46" s="363" t="s">
        <v>120</v>
      </c>
      <c r="H46" s="363"/>
      <c r="I46" s="156">
        <f>IF(ESF!I52&gt;ESF!J52,ESF!I52-ESF!J52,0)</f>
        <v>1016179521</v>
      </c>
      <c r="J46" s="156">
        <f>IF(I46&gt;0,0,ESF!J52-ESF!I52)</f>
        <v>0</v>
      </c>
      <c r="K46" s="85"/>
    </row>
    <row r="47" spans="1:13">
      <c r="A47" s="152"/>
      <c r="B47" s="61"/>
      <c r="C47" s="61"/>
      <c r="D47" s="61"/>
      <c r="E47" s="61"/>
      <c r="F47" s="73"/>
      <c r="G47" s="363" t="s">
        <v>121</v>
      </c>
      <c r="H47" s="363"/>
      <c r="I47" s="156">
        <f>IF(ESF!I53&gt;ESF!J53,ESF!I53-ESF!J53,0)</f>
        <v>716225206</v>
      </c>
      <c r="J47" s="156">
        <f>IF(I47&gt;0,0,ESF!J53-ESF!I53)</f>
        <v>0</v>
      </c>
      <c r="K47" s="85"/>
    </row>
    <row r="48" spans="1:13">
      <c r="A48" s="152"/>
      <c r="B48" s="61"/>
      <c r="C48" s="61"/>
      <c r="D48" s="61"/>
      <c r="E48" s="61"/>
      <c r="F48" s="73"/>
      <c r="G48" s="363" t="s">
        <v>122</v>
      </c>
      <c r="H48" s="363"/>
      <c r="I48" s="156">
        <f>IF(ESF!I54&gt;ESF!J54,ESF!I54-ESF!J54,0)</f>
        <v>0</v>
      </c>
      <c r="J48" s="156">
        <f>IF(I48&gt;0,0,ESF!J54-ESF!I54)</f>
        <v>0</v>
      </c>
      <c r="K48" s="85"/>
    </row>
    <row r="49" spans="1:11">
      <c r="A49" s="152"/>
      <c r="B49" s="61"/>
      <c r="C49" s="61"/>
      <c r="D49" s="61"/>
      <c r="E49" s="61"/>
      <c r="F49" s="73"/>
      <c r="G49" s="363" t="s">
        <v>123</v>
      </c>
      <c r="H49" s="363"/>
      <c r="I49" s="156">
        <f>IF(ESF!I55&gt;ESF!J55,ESF!I55-ESF!J55,0)</f>
        <v>0</v>
      </c>
      <c r="J49" s="156">
        <f>IF(I49&gt;0,0,ESF!J55-ESF!I55)</f>
        <v>0</v>
      </c>
      <c r="K49" s="85"/>
    </row>
    <row r="50" spans="1:11">
      <c r="A50" s="154"/>
      <c r="B50" s="61"/>
      <c r="C50" s="61"/>
      <c r="D50" s="61"/>
      <c r="E50" s="61"/>
      <c r="F50" s="73"/>
      <c r="G50" s="363" t="s">
        <v>124</v>
      </c>
      <c r="H50" s="363"/>
      <c r="I50" s="156">
        <f>IF(ESF!I56&gt;ESF!J56,ESF!I56-ESF!J56,0)</f>
        <v>0</v>
      </c>
      <c r="J50" s="156">
        <f>IF(I50&gt;0,0,ESF!J56-ESF!I56)</f>
        <v>43807098</v>
      </c>
      <c r="K50" s="85"/>
    </row>
    <row r="51" spans="1:11">
      <c r="A51" s="152"/>
      <c r="B51" s="61"/>
      <c r="C51" s="61"/>
      <c r="D51" s="61"/>
      <c r="E51" s="61"/>
      <c r="F51" s="73"/>
      <c r="G51" s="90"/>
      <c r="H51" s="90"/>
      <c r="I51" s="155"/>
      <c r="J51" s="155"/>
      <c r="K51" s="85"/>
    </row>
    <row r="52" spans="1:11" ht="26.1" customHeight="1">
      <c r="A52" s="154"/>
      <c r="B52" s="61"/>
      <c r="C52" s="61"/>
      <c r="D52" s="61"/>
      <c r="E52" s="61"/>
      <c r="F52" s="73"/>
      <c r="G52" s="365" t="s">
        <v>134</v>
      </c>
      <c r="H52" s="365"/>
      <c r="I52" s="153">
        <f>SUM(I54:I55)</f>
        <v>0</v>
      </c>
      <c r="J52" s="153">
        <f>SUM(J54:J55)</f>
        <v>0</v>
      </c>
      <c r="K52" s="85"/>
    </row>
    <row r="53" spans="1:11">
      <c r="A53" s="152"/>
      <c r="B53" s="61"/>
      <c r="C53" s="61"/>
      <c r="D53" s="61"/>
      <c r="E53" s="61"/>
      <c r="F53" s="73"/>
      <c r="G53" s="90"/>
      <c r="H53" s="90"/>
      <c r="I53" s="155"/>
      <c r="J53" s="155"/>
      <c r="K53" s="85"/>
    </row>
    <row r="54" spans="1:11">
      <c r="A54" s="152"/>
      <c r="B54" s="61"/>
      <c r="C54" s="61"/>
      <c r="D54" s="61"/>
      <c r="E54" s="61"/>
      <c r="F54" s="73"/>
      <c r="G54" s="363" t="s">
        <v>126</v>
      </c>
      <c r="H54" s="363"/>
      <c r="I54" s="156">
        <f>IF(ESF!I60&gt;ESF!J60,ESF!I60-ESF!J60,0)</f>
        <v>0</v>
      </c>
      <c r="J54" s="156">
        <f>IF(I54&gt;0,0,ESF!J60-ESF!I60)</f>
        <v>0</v>
      </c>
      <c r="K54" s="85"/>
    </row>
    <row r="55" spans="1:11" ht="19.5" customHeight="1">
      <c r="A55" s="161"/>
      <c r="B55" s="121"/>
      <c r="C55" s="121"/>
      <c r="D55" s="121"/>
      <c r="E55" s="121"/>
      <c r="F55" s="116"/>
      <c r="G55" s="376" t="s">
        <v>127</v>
      </c>
      <c r="H55" s="376"/>
      <c r="I55" s="162">
        <f>IF(ESF!I61&gt;ESF!J61,ESF!I61-ESF!J61,0)</f>
        <v>0</v>
      </c>
      <c r="J55" s="162">
        <f>IF(I55&gt;0,0,ESF!J61-ESF!I61)</f>
        <v>0</v>
      </c>
      <c r="K55" s="118"/>
    </row>
    <row r="56" spans="1:11" ht="6" customHeight="1">
      <c r="A56" s="163"/>
      <c r="B56" s="121"/>
      <c r="C56" s="122"/>
      <c r="D56" s="123"/>
      <c r="E56" s="64"/>
      <c r="F56" s="64"/>
      <c r="G56" s="121"/>
      <c r="H56" s="164"/>
      <c r="I56" s="123"/>
      <c r="J56" s="64"/>
      <c r="K56" s="64"/>
    </row>
    <row r="57" spans="1:11" ht="6" customHeight="1">
      <c r="A57" s="61"/>
      <c r="C57" s="88"/>
      <c r="D57" s="119"/>
      <c r="E57" s="62"/>
      <c r="F57" s="62"/>
      <c r="H57" s="165"/>
      <c r="I57" s="119"/>
      <c r="J57" s="62"/>
      <c r="K57" s="62"/>
    </row>
    <row r="58" spans="1:11" ht="6" customHeight="1">
      <c r="B58" s="88"/>
      <c r="C58" s="119"/>
      <c r="D58" s="62"/>
      <c r="E58" s="62"/>
      <c r="G58" s="120"/>
      <c r="H58" s="166"/>
      <c r="I58" s="62"/>
      <c r="J58" s="62"/>
    </row>
    <row r="59" spans="1:11" ht="15" customHeight="1">
      <c r="B59" s="362" t="s">
        <v>62</v>
      </c>
      <c r="C59" s="362"/>
      <c r="D59" s="362"/>
      <c r="E59" s="362"/>
      <c r="F59" s="362"/>
      <c r="G59" s="362"/>
      <c r="H59" s="362"/>
      <c r="I59" s="362"/>
      <c r="J59" s="362"/>
    </row>
    <row r="60" spans="1:11" ht="9.75" customHeight="1">
      <c r="B60" s="88"/>
      <c r="C60" s="119"/>
      <c r="D60" s="62"/>
      <c r="E60" s="62"/>
      <c r="G60" s="120"/>
      <c r="H60" s="166"/>
      <c r="I60" s="62"/>
      <c r="J60" s="62"/>
    </row>
    <row r="61" spans="1:11" s="61" customFormat="1" ht="49.5" customHeight="1">
      <c r="B61" s="122"/>
      <c r="C61" s="167"/>
      <c r="D61" s="168"/>
      <c r="E61" s="62"/>
      <c r="G61" s="169"/>
      <c r="H61" s="170"/>
      <c r="I61" s="64"/>
      <c r="J61" s="62" t="s">
        <v>135</v>
      </c>
    </row>
    <row r="62" spans="1:11" ht="14.1" customHeight="1">
      <c r="A62" s="352" t="s">
        <v>63</v>
      </c>
      <c r="B62" s="352"/>
      <c r="C62" s="352"/>
      <c r="D62" s="352"/>
      <c r="E62" s="67"/>
      <c r="F62" s="67"/>
      <c r="G62" s="353" t="s">
        <v>64</v>
      </c>
      <c r="H62" s="353"/>
      <c r="I62" s="353"/>
      <c r="J62" s="67"/>
      <c r="K62" s="67"/>
    </row>
    <row r="63" spans="1:11" ht="14.1" customHeight="1">
      <c r="A63" s="345" t="s">
        <v>65</v>
      </c>
      <c r="B63" s="345"/>
      <c r="C63" s="345"/>
      <c r="D63" s="345"/>
      <c r="E63" s="68"/>
      <c r="F63" s="68"/>
      <c r="G63" s="346" t="s">
        <v>66</v>
      </c>
      <c r="H63" s="346"/>
      <c r="I63" s="346"/>
      <c r="J63" s="68"/>
      <c r="K63" s="68"/>
    </row>
    <row r="64" spans="1:11">
      <c r="A64" s="344"/>
      <c r="B64" s="344"/>
      <c r="C64" s="344"/>
      <c r="D64" s="344"/>
      <c r="F64" s="73"/>
    </row>
    <row r="65" spans="1:6">
      <c r="A65" s="344"/>
      <c r="B65" s="344"/>
      <c r="C65" s="344"/>
      <c r="D65" s="344"/>
    </row>
    <row r="66" spans="1:6">
      <c r="A66" s="344"/>
      <c r="B66" s="344"/>
      <c r="C66" s="344"/>
      <c r="D66" s="344"/>
    </row>
    <row r="67" spans="1:6">
      <c r="A67" s="344"/>
      <c r="B67" s="344"/>
      <c r="C67" s="344"/>
      <c r="D67" s="344"/>
    </row>
    <row r="68" spans="1:6">
      <c r="A68" s="344"/>
      <c r="B68" s="344"/>
      <c r="C68" s="344"/>
      <c r="D68" s="344"/>
    </row>
    <row r="69" spans="1:6">
      <c r="A69" s="344"/>
      <c r="B69" s="344"/>
      <c r="C69" s="344"/>
      <c r="D69" s="344"/>
    </row>
    <row r="70" spans="1:6">
      <c r="A70" s="344"/>
      <c r="B70" s="344"/>
      <c r="C70" s="344"/>
      <c r="D70" s="344"/>
    </row>
    <row r="71" spans="1:6">
      <c r="C71" s="171"/>
      <c r="D71" s="171"/>
      <c r="E71" s="172" t="s">
        <v>132</v>
      </c>
      <c r="F71" s="172" t="s">
        <v>133</v>
      </c>
    </row>
    <row r="72" spans="1:6">
      <c r="C72" s="173" t="s">
        <v>136</v>
      </c>
      <c r="D72" s="171"/>
      <c r="E72" s="171"/>
      <c r="F72" s="171"/>
    </row>
    <row r="73" spans="1:6" ht="15.75">
      <c r="C73" s="171"/>
      <c r="D73" s="173" t="s">
        <v>137</v>
      </c>
      <c r="E73" s="174" t="s">
        <v>138</v>
      </c>
      <c r="F73" s="174" t="s">
        <v>139</v>
      </c>
    </row>
    <row r="74" spans="1:6" ht="15.75">
      <c r="C74" s="173" t="s">
        <v>140</v>
      </c>
      <c r="D74" s="173" t="s">
        <v>141</v>
      </c>
      <c r="E74" s="174" t="s">
        <v>139</v>
      </c>
      <c r="F74" s="174" t="s">
        <v>138</v>
      </c>
    </row>
    <row r="75" spans="1:6" ht="15.75">
      <c r="C75" s="171"/>
      <c r="D75" s="173" t="s">
        <v>142</v>
      </c>
      <c r="E75" s="174" t="s">
        <v>139</v>
      </c>
      <c r="F75" s="174" t="s">
        <v>138</v>
      </c>
    </row>
  </sheetData>
  <sheetProtection formatCells="0" selectLockedCells="1"/>
  <mergeCells count="69">
    <mergeCell ref="B11:C11"/>
    <mergeCell ref="G11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8:C28"/>
    <mergeCell ref="B29:C29"/>
    <mergeCell ref="G29:H29"/>
    <mergeCell ref="B36:C36"/>
    <mergeCell ref="G36:H36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54:H54"/>
    <mergeCell ref="G38:H38"/>
    <mergeCell ref="G40:H40"/>
    <mergeCell ref="G41:H41"/>
    <mergeCell ref="G42:H42"/>
    <mergeCell ref="G44:H44"/>
    <mergeCell ref="G46:H46"/>
    <mergeCell ref="G47:H47"/>
    <mergeCell ref="G48:H48"/>
    <mergeCell ref="G49:H49"/>
    <mergeCell ref="G50:H50"/>
    <mergeCell ref="G52:H52"/>
    <mergeCell ref="G55:H55"/>
    <mergeCell ref="B59:J59"/>
    <mergeCell ref="A62:D62"/>
    <mergeCell ref="G62:I62"/>
    <mergeCell ref="A63:D63"/>
    <mergeCell ref="G63:I63"/>
    <mergeCell ref="A70:D70"/>
    <mergeCell ref="A64:D64"/>
    <mergeCell ref="A65:D65"/>
    <mergeCell ref="A66:D66"/>
    <mergeCell ref="A67:D67"/>
    <mergeCell ref="A68:D68"/>
    <mergeCell ref="A69:D69"/>
  </mergeCells>
  <printOptions horizontalCentered="1" verticalCentered="1"/>
  <pageMargins left="0" right="0" top="0.35433070866141736" bottom="0.59055118110236227" header="0.19685039370078741" footer="0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6"/>
  <sheetViews>
    <sheetView topLeftCell="A20" zoomScaleNormal="100" workbookViewId="0">
      <selection activeCell="E42" sqref="E42"/>
    </sheetView>
  </sheetViews>
  <sheetFormatPr baseColWidth="10" defaultColWidth="11.42578125" defaultRowHeight="12"/>
  <cols>
    <col min="1" max="1" width="3.7109375" style="175" customWidth="1"/>
    <col min="2" max="2" width="11.7109375" style="222" customWidth="1"/>
    <col min="3" max="3" width="45.5703125" style="222" customWidth="1"/>
    <col min="4" max="4" width="16.28515625" style="223" customWidth="1"/>
    <col min="5" max="6" width="18.7109375" style="223" customWidth="1"/>
    <col min="7" max="7" width="17.5703125" style="223" customWidth="1"/>
    <col min="8" max="8" width="14" style="223" bestFit="1" customWidth="1"/>
    <col min="9" max="9" width="3.28515625" style="175" customWidth="1"/>
    <col min="10" max="10" width="11.42578125" style="65"/>
    <col min="11" max="11" width="18.140625" style="65" bestFit="1" customWidth="1"/>
    <col min="12" max="13" width="11.42578125" style="65"/>
    <col min="14" max="14" width="14.42578125" style="65" bestFit="1" customWidth="1"/>
    <col min="15" max="16384" width="11.42578125" style="65"/>
  </cols>
  <sheetData>
    <row r="1" spans="1:11" ht="6" customHeight="1">
      <c r="A1" s="69"/>
      <c r="B1" s="70"/>
      <c r="C1" s="69"/>
      <c r="D1" s="390"/>
      <c r="E1" s="390"/>
      <c r="F1" s="391"/>
      <c r="G1" s="391"/>
      <c r="H1" s="391"/>
      <c r="I1" s="391"/>
    </row>
    <row r="2" spans="1:11" s="61" customFormat="1" ht="6" customHeight="1">
      <c r="B2" s="73"/>
    </row>
    <row r="3" spans="1:11" s="61" customFormat="1" ht="14.1" customHeight="1">
      <c r="B3" s="74"/>
      <c r="C3" s="367"/>
      <c r="D3" s="367"/>
      <c r="E3" s="367"/>
      <c r="F3" s="367"/>
      <c r="G3" s="367"/>
      <c r="H3" s="74"/>
      <c r="I3" s="74"/>
    </row>
    <row r="4" spans="1:11" ht="14.1" customHeight="1">
      <c r="B4" s="74"/>
      <c r="C4" s="367" t="s">
        <v>143</v>
      </c>
      <c r="D4" s="367"/>
      <c r="E4" s="367"/>
      <c r="F4" s="367"/>
      <c r="G4" s="367"/>
      <c r="H4" s="74"/>
      <c r="I4" s="74"/>
    </row>
    <row r="5" spans="1:11" ht="14.1" customHeight="1">
      <c r="B5" s="74"/>
      <c r="C5" s="367" t="s">
        <v>144</v>
      </c>
      <c r="D5" s="367"/>
      <c r="E5" s="367"/>
      <c r="F5" s="367"/>
      <c r="G5" s="367"/>
      <c r="H5" s="74"/>
      <c r="I5" s="74"/>
    </row>
    <row r="6" spans="1:11" ht="14.1" customHeight="1">
      <c r="B6" s="74"/>
      <c r="C6" s="367" t="s">
        <v>145</v>
      </c>
      <c r="D6" s="367"/>
      <c r="E6" s="367"/>
      <c r="F6" s="367"/>
      <c r="G6" s="367"/>
      <c r="H6" s="74"/>
      <c r="I6" s="74"/>
    </row>
    <row r="7" spans="1:11" s="61" customFormat="1" ht="3" customHeight="1">
      <c r="A7" s="176"/>
      <c r="B7" s="177"/>
      <c r="C7" s="389"/>
      <c r="D7" s="389"/>
      <c r="E7" s="389"/>
      <c r="F7" s="389"/>
      <c r="G7" s="389"/>
      <c r="H7" s="389"/>
      <c r="I7" s="389"/>
    </row>
    <row r="8" spans="1:11" ht="20.100000000000001" customHeight="1">
      <c r="A8" s="369" t="str">
        <f>+EA!A6</f>
        <v>Ayuntamiento de Tijuana BC</v>
      </c>
      <c r="B8" s="369"/>
      <c r="C8" s="369"/>
      <c r="D8" s="369"/>
      <c r="E8" s="369"/>
      <c r="F8" s="369"/>
      <c r="G8" s="369"/>
      <c r="H8" s="369"/>
      <c r="I8" s="369"/>
    </row>
    <row r="9" spans="1:11" ht="3" customHeight="1">
      <c r="A9" s="176"/>
      <c r="B9" s="178"/>
      <c r="C9" s="176"/>
      <c r="D9" s="176"/>
      <c r="E9" s="176"/>
      <c r="F9" s="176"/>
      <c r="G9" s="176"/>
      <c r="H9" s="176"/>
      <c r="I9" s="176"/>
    </row>
    <row r="10" spans="1:11" s="61" customFormat="1" ht="3" customHeight="1">
      <c r="A10" s="176"/>
      <c r="B10" s="178"/>
      <c r="C10" s="176"/>
      <c r="D10" s="176"/>
      <c r="E10" s="176"/>
      <c r="F10" s="176"/>
      <c r="G10" s="176"/>
      <c r="H10" s="176"/>
      <c r="I10" s="176"/>
    </row>
    <row r="11" spans="1:11" s="61" customFormat="1" ht="60">
      <c r="A11" s="179"/>
      <c r="B11" s="378" t="s">
        <v>5</v>
      </c>
      <c r="C11" s="378"/>
      <c r="D11" s="180" t="s">
        <v>115</v>
      </c>
      <c r="E11" s="180" t="s">
        <v>146</v>
      </c>
      <c r="F11" s="180" t="s">
        <v>147</v>
      </c>
      <c r="G11" s="180" t="s">
        <v>148</v>
      </c>
      <c r="H11" s="180" t="s">
        <v>149</v>
      </c>
      <c r="I11" s="181"/>
    </row>
    <row r="12" spans="1:11" s="61" customFormat="1" ht="3" customHeight="1">
      <c r="A12" s="182"/>
      <c r="B12" s="178"/>
      <c r="C12" s="176"/>
      <c r="D12" s="176"/>
      <c r="E12" s="176"/>
      <c r="F12" s="176"/>
      <c r="G12" s="176"/>
      <c r="H12" s="176"/>
      <c r="I12" s="183"/>
    </row>
    <row r="13" spans="1:11" s="61" customFormat="1" ht="3" customHeight="1">
      <c r="A13" s="86"/>
      <c r="B13" s="184"/>
      <c r="C13" s="90"/>
      <c r="D13" s="89"/>
      <c r="E13" s="87"/>
      <c r="F13" s="88"/>
      <c r="G13" s="73"/>
      <c r="H13" s="185"/>
      <c r="I13" s="186"/>
    </row>
    <row r="14" spans="1:11" ht="12" customHeight="1">
      <c r="A14" s="187"/>
      <c r="B14" s="381" t="s">
        <v>150</v>
      </c>
      <c r="C14" s="381"/>
      <c r="D14" s="188">
        <f>SUM(D15:D17)</f>
        <v>12735073044</v>
      </c>
      <c r="E14" s="188"/>
      <c r="F14" s="188"/>
      <c r="G14" s="188"/>
      <c r="H14" s="188">
        <f>SUM(D14:G14)</f>
        <v>12735073044</v>
      </c>
      <c r="I14" s="186"/>
    </row>
    <row r="15" spans="1:11">
      <c r="A15" s="189"/>
      <c r="B15" s="383" t="s">
        <v>151</v>
      </c>
      <c r="C15" s="383"/>
      <c r="D15" s="112">
        <v>37525895</v>
      </c>
      <c r="E15" s="190"/>
      <c r="F15" s="190"/>
      <c r="G15" s="190"/>
      <c r="H15" s="191">
        <f>SUM(D15:G15)</f>
        <v>37525895</v>
      </c>
      <c r="I15" s="186"/>
      <c r="K15" s="192"/>
    </row>
    <row r="16" spans="1:11">
      <c r="A16" s="189"/>
      <c r="B16" s="383" t="s">
        <v>117</v>
      </c>
      <c r="C16" s="383"/>
      <c r="D16" s="190">
        <v>12533488396</v>
      </c>
      <c r="E16" s="190"/>
      <c r="F16" s="190"/>
      <c r="G16" s="190"/>
      <c r="H16" s="191">
        <f>SUM(D16:G16)</f>
        <v>12533488396</v>
      </c>
      <c r="I16" s="186"/>
    </row>
    <row r="17" spans="1:11">
      <c r="A17" s="189"/>
      <c r="B17" s="383" t="s">
        <v>152</v>
      </c>
      <c r="C17" s="383"/>
      <c r="D17" s="193">
        <v>164058753</v>
      </c>
      <c r="E17" s="190"/>
      <c r="F17" s="190"/>
      <c r="G17" s="190"/>
      <c r="H17" s="191">
        <f>SUM(D17:G17)</f>
        <v>164058753</v>
      </c>
      <c r="I17" s="186"/>
    </row>
    <row r="18" spans="1:11" ht="9.9499999999999993" customHeight="1">
      <c r="A18" s="187"/>
      <c r="B18" s="194"/>
      <c r="C18" s="195"/>
      <c r="D18" s="191"/>
      <c r="E18" s="191"/>
      <c r="F18" s="191"/>
      <c r="G18" s="191"/>
      <c r="H18" s="191"/>
      <c r="I18" s="186"/>
    </row>
    <row r="19" spans="1:11" ht="12" customHeight="1">
      <c r="A19" s="187"/>
      <c r="B19" s="381" t="s">
        <v>153</v>
      </c>
      <c r="C19" s="381"/>
      <c r="D19" s="188"/>
      <c r="E19" s="188">
        <f>SUM(E20:E24)</f>
        <v>19016158014</v>
      </c>
      <c r="F19" s="188">
        <f>SUM(F20:F23)</f>
        <v>716225206</v>
      </c>
      <c r="G19" s="188"/>
      <c r="H19" s="188">
        <f t="shared" ref="H19:H24" si="0">SUM(D19:G19)</f>
        <v>19732383220</v>
      </c>
      <c r="I19" s="186"/>
    </row>
    <row r="20" spans="1:11" ht="12" customHeight="1">
      <c r="A20" s="189"/>
      <c r="B20" s="383" t="s">
        <v>154</v>
      </c>
      <c r="C20" s="383"/>
      <c r="D20" s="190"/>
      <c r="E20" s="190"/>
      <c r="F20" s="190">
        <v>716225206</v>
      </c>
      <c r="G20" s="190"/>
      <c r="H20" s="191">
        <f t="shared" si="0"/>
        <v>716225206</v>
      </c>
      <c r="I20" s="186"/>
    </row>
    <row r="21" spans="1:11">
      <c r="A21" s="189"/>
      <c r="B21" s="383" t="s">
        <v>121</v>
      </c>
      <c r="C21" s="383"/>
      <c r="D21" s="190"/>
      <c r="E21" s="190">
        <v>9080459970</v>
      </c>
      <c r="F21" s="190"/>
      <c r="G21" s="190"/>
      <c r="H21" s="191">
        <f t="shared" si="0"/>
        <v>9080459970</v>
      </c>
      <c r="I21" s="186"/>
    </row>
    <row r="22" spans="1:11">
      <c r="A22" s="189"/>
      <c r="B22" s="383" t="s">
        <v>155</v>
      </c>
      <c r="C22" s="383"/>
      <c r="D22" s="190"/>
      <c r="E22" s="190">
        <v>12647566848</v>
      </c>
      <c r="F22" s="190"/>
      <c r="G22" s="190"/>
      <c r="H22" s="191">
        <f t="shared" si="0"/>
        <v>12647566848</v>
      </c>
      <c r="I22" s="186"/>
    </row>
    <row r="23" spans="1:11">
      <c r="A23" s="189"/>
      <c r="B23" s="383" t="s">
        <v>123</v>
      </c>
      <c r="C23" s="383"/>
      <c r="D23" s="190"/>
      <c r="E23" s="190">
        <v>0</v>
      </c>
      <c r="F23" s="190"/>
      <c r="G23" s="190"/>
      <c r="H23" s="191">
        <f t="shared" si="0"/>
        <v>0</v>
      </c>
      <c r="I23" s="186"/>
      <c r="K23" s="196"/>
    </row>
    <row r="24" spans="1:11">
      <c r="A24" s="189"/>
      <c r="B24" s="383" t="s">
        <v>156</v>
      </c>
      <c r="C24" s="383"/>
      <c r="D24" s="190"/>
      <c r="E24" s="197">
        <v>-2711868804</v>
      </c>
      <c r="F24" s="190"/>
      <c r="G24" s="190"/>
      <c r="H24" s="198">
        <f t="shared" si="0"/>
        <v>-2711868804</v>
      </c>
      <c r="I24" s="186"/>
      <c r="K24" s="196"/>
    </row>
    <row r="25" spans="1:11" ht="9.9499999999999993" customHeight="1">
      <c r="A25" s="187"/>
      <c r="B25" s="194"/>
      <c r="C25" s="195"/>
      <c r="D25" s="191"/>
      <c r="E25" s="191"/>
      <c r="F25" s="191"/>
      <c r="G25" s="191"/>
      <c r="H25" s="191"/>
      <c r="I25" s="186"/>
    </row>
    <row r="26" spans="1:11" s="171" customFormat="1" ht="9.9499999999999993" customHeight="1">
      <c r="A26" s="187"/>
      <c r="B26" s="381" t="s">
        <v>157</v>
      </c>
      <c r="C26" s="381"/>
      <c r="D26" s="188"/>
      <c r="E26" s="188"/>
      <c r="F26" s="188"/>
      <c r="G26" s="382">
        <f>SUM(G28:G29)</f>
        <v>0</v>
      </c>
      <c r="H26" s="388">
        <f>SUM(D26:G27)</f>
        <v>0</v>
      </c>
      <c r="I26" s="186"/>
    </row>
    <row r="27" spans="1:11" s="171" customFormat="1">
      <c r="A27" s="187"/>
      <c r="B27" s="381"/>
      <c r="C27" s="381"/>
      <c r="D27" s="188"/>
      <c r="E27" s="188"/>
      <c r="F27" s="188"/>
      <c r="G27" s="382"/>
      <c r="H27" s="388"/>
      <c r="I27" s="186"/>
    </row>
    <row r="28" spans="1:11">
      <c r="A28" s="187"/>
      <c r="B28" s="383" t="s">
        <v>126</v>
      </c>
      <c r="C28" s="383"/>
      <c r="D28" s="191"/>
      <c r="E28" s="191"/>
      <c r="F28" s="191"/>
      <c r="G28" s="191"/>
      <c r="H28" s="188">
        <f>SUM(D28:G28)</f>
        <v>0</v>
      </c>
      <c r="I28" s="186"/>
    </row>
    <row r="29" spans="1:11">
      <c r="A29" s="187"/>
      <c r="B29" s="383" t="s">
        <v>127</v>
      </c>
      <c r="C29" s="383"/>
      <c r="D29" s="191"/>
      <c r="E29" s="191"/>
      <c r="F29" s="191"/>
      <c r="G29" s="191"/>
      <c r="H29" s="188">
        <f>SUM(D29:G29)</f>
        <v>0</v>
      </c>
      <c r="I29" s="186"/>
    </row>
    <row r="30" spans="1:11" ht="9.9499999999999993" customHeight="1">
      <c r="A30" s="187"/>
      <c r="B30" s="199"/>
      <c r="C30" s="199"/>
      <c r="D30" s="191"/>
      <c r="E30" s="191"/>
      <c r="F30" s="191"/>
      <c r="G30" s="191"/>
      <c r="H30" s="191"/>
      <c r="I30" s="186"/>
    </row>
    <row r="31" spans="1:11" ht="18.75" thickBot="1">
      <c r="A31" s="187"/>
      <c r="B31" s="386" t="s">
        <v>158</v>
      </c>
      <c r="C31" s="386"/>
      <c r="D31" s="200">
        <f>+D14</f>
        <v>12735073044</v>
      </c>
      <c r="E31" s="200">
        <f>+E19</f>
        <v>19016158014</v>
      </c>
      <c r="F31" s="200">
        <f>+F19</f>
        <v>716225206</v>
      </c>
      <c r="G31" s="200">
        <f>+G26</f>
        <v>0</v>
      </c>
      <c r="H31" s="200">
        <f>SUM(D31:G31)</f>
        <v>32467456264</v>
      </c>
      <c r="I31" s="186"/>
      <c r="K31" s="201" t="str">
        <f>IF(H31=ESF!J63," ","ERROR")</f>
        <v xml:space="preserve"> </v>
      </c>
    </row>
    <row r="32" spans="1:11">
      <c r="A32" s="189"/>
      <c r="B32" s="195"/>
      <c r="C32" s="202"/>
      <c r="D32" s="191"/>
      <c r="E32" s="191"/>
      <c r="F32" s="191"/>
      <c r="G32" s="191"/>
      <c r="H32" s="191"/>
      <c r="I32" s="186"/>
    </row>
    <row r="33" spans="1:11" ht="12" customHeight="1">
      <c r="A33" s="187"/>
      <c r="B33" s="381" t="s">
        <v>159</v>
      </c>
      <c r="C33" s="381"/>
      <c r="D33" s="387">
        <f>SUM(D35:D37)</f>
        <v>-2344170</v>
      </c>
      <c r="E33" s="188"/>
      <c r="F33" s="188"/>
      <c r="G33" s="188"/>
      <c r="H33" s="387">
        <f>+D33</f>
        <v>-2344170</v>
      </c>
      <c r="I33" s="186"/>
    </row>
    <row r="34" spans="1:11" ht="12" customHeight="1">
      <c r="A34" s="187"/>
      <c r="B34" s="381"/>
      <c r="C34" s="381"/>
      <c r="D34" s="387"/>
      <c r="E34" s="188"/>
      <c r="F34" s="188"/>
      <c r="G34" s="188"/>
      <c r="H34" s="387"/>
      <c r="I34" s="186"/>
    </row>
    <row r="35" spans="1:11">
      <c r="A35" s="189"/>
      <c r="B35" s="383" t="s">
        <v>40</v>
      </c>
      <c r="C35" s="383"/>
      <c r="D35" s="197">
        <v>0</v>
      </c>
      <c r="E35" s="190">
        <v>0</v>
      </c>
      <c r="F35" s="190">
        <v>0</v>
      </c>
      <c r="G35" s="190">
        <v>0</v>
      </c>
      <c r="H35" s="203">
        <f>SUM(D35:G35)</f>
        <v>0</v>
      </c>
      <c r="I35" s="186"/>
    </row>
    <row r="36" spans="1:11" ht="12" customHeight="1">
      <c r="A36" s="189"/>
      <c r="B36" s="383" t="s">
        <v>117</v>
      </c>
      <c r="C36" s="383"/>
      <c r="D36" s="204">
        <v>0</v>
      </c>
      <c r="E36" s="190">
        <v>0</v>
      </c>
      <c r="F36" s="190">
        <v>0</v>
      </c>
      <c r="G36" s="190">
        <v>0</v>
      </c>
      <c r="H36" s="203">
        <f>SUM(D36:G36)</f>
        <v>0</v>
      </c>
      <c r="I36" s="186"/>
      <c r="J36" s="205"/>
      <c r="K36" s="205"/>
    </row>
    <row r="37" spans="1:11" ht="12" customHeight="1">
      <c r="A37" s="189"/>
      <c r="B37" s="383" t="s">
        <v>152</v>
      </c>
      <c r="C37" s="383"/>
      <c r="D37" s="197">
        <v>-2344170</v>
      </c>
      <c r="E37" s="190">
        <v>0</v>
      </c>
      <c r="F37" s="190">
        <v>0</v>
      </c>
      <c r="G37" s="190">
        <v>0</v>
      </c>
      <c r="H37" s="203">
        <f>SUM(D37:G37)</f>
        <v>-2344170</v>
      </c>
      <c r="I37" s="186"/>
      <c r="J37" s="205"/>
      <c r="K37" s="205"/>
    </row>
    <row r="38" spans="1:11" ht="9.9499999999999993" customHeight="1">
      <c r="A38" s="187"/>
      <c r="B38" s="194"/>
      <c r="C38" s="195"/>
      <c r="D38" s="191"/>
      <c r="E38" s="191"/>
      <c r="F38" s="191"/>
      <c r="G38" s="191"/>
      <c r="H38" s="191"/>
      <c r="I38" s="186"/>
      <c r="J38" s="205"/>
      <c r="K38" s="205"/>
    </row>
    <row r="39" spans="1:11" ht="12" customHeight="1">
      <c r="A39" s="187" t="s">
        <v>135</v>
      </c>
      <c r="B39" s="381" t="s">
        <v>160</v>
      </c>
      <c r="C39" s="381"/>
      <c r="D39" s="188">
        <f>SUM(D41:D44)</f>
        <v>0</v>
      </c>
      <c r="E39" s="382">
        <f>SUM(E41:E44)</f>
        <v>716225206</v>
      </c>
      <c r="F39" s="385">
        <f>SUM(F41:F45)</f>
        <v>972372423</v>
      </c>
      <c r="G39" s="382"/>
      <c r="H39" s="385">
        <f>+E39+F39</f>
        <v>1688597629</v>
      </c>
      <c r="I39" s="186"/>
      <c r="J39" s="205"/>
      <c r="K39" s="205"/>
    </row>
    <row r="40" spans="1:11" ht="12" customHeight="1">
      <c r="A40" s="187"/>
      <c r="B40" s="381"/>
      <c r="C40" s="381"/>
      <c r="D40" s="188"/>
      <c r="E40" s="382"/>
      <c r="F40" s="385"/>
      <c r="G40" s="382"/>
      <c r="H40" s="385"/>
      <c r="I40" s="186"/>
      <c r="J40" s="205"/>
      <c r="K40" s="205"/>
    </row>
    <row r="41" spans="1:11" ht="12" customHeight="1">
      <c r="A41" s="189"/>
      <c r="B41" s="383" t="s">
        <v>154</v>
      </c>
      <c r="C41" s="383"/>
      <c r="D41" s="190">
        <v>0</v>
      </c>
      <c r="E41" s="190"/>
      <c r="F41" s="190">
        <v>1732404727</v>
      </c>
      <c r="G41" s="190"/>
      <c r="H41" s="191">
        <f>SUM(D41:G41)</f>
        <v>1732404727</v>
      </c>
      <c r="I41" s="186"/>
      <c r="J41" s="205"/>
      <c r="K41" s="206"/>
    </row>
    <row r="42" spans="1:11">
      <c r="A42" s="189"/>
      <c r="B42" s="383" t="s">
        <v>121</v>
      </c>
      <c r="C42" s="383"/>
      <c r="D42" s="190">
        <v>0</v>
      </c>
      <c r="E42" s="193">
        <v>716225206</v>
      </c>
      <c r="F42" s="197">
        <v>-716225206</v>
      </c>
      <c r="G42" s="190"/>
      <c r="H42" s="207">
        <f>SUM(D42:G42)</f>
        <v>0</v>
      </c>
      <c r="I42" s="186"/>
      <c r="J42" s="205"/>
      <c r="K42" s="208"/>
    </row>
    <row r="43" spans="1:11">
      <c r="A43" s="189"/>
      <c r="B43" s="383" t="s">
        <v>155</v>
      </c>
      <c r="C43" s="383"/>
      <c r="D43" s="190">
        <v>0</v>
      </c>
      <c r="E43" s="193"/>
      <c r="F43" s="197">
        <v>0</v>
      </c>
      <c r="G43" s="190"/>
      <c r="H43" s="198">
        <f>SUM(D43:G43)</f>
        <v>0</v>
      </c>
      <c r="I43" s="186"/>
      <c r="J43" s="205"/>
      <c r="K43" s="209"/>
    </row>
    <row r="44" spans="1:11">
      <c r="A44" s="189"/>
      <c r="B44" s="383" t="s">
        <v>123</v>
      </c>
      <c r="C44" s="383"/>
      <c r="D44" s="190">
        <v>0</v>
      </c>
      <c r="E44" s="190"/>
      <c r="F44" s="190">
        <v>0</v>
      </c>
      <c r="G44" s="190"/>
      <c r="H44" s="191">
        <f>SUM(D44:G44)</f>
        <v>0</v>
      </c>
      <c r="I44" s="186"/>
      <c r="J44" s="205"/>
      <c r="K44" s="210"/>
    </row>
    <row r="45" spans="1:11">
      <c r="A45" s="189"/>
      <c r="B45" s="383" t="s">
        <v>156</v>
      </c>
      <c r="C45" s="383"/>
      <c r="D45" s="190"/>
      <c r="E45" s="190"/>
      <c r="F45" s="197">
        <v>-43807098</v>
      </c>
      <c r="G45" s="190"/>
      <c r="H45" s="203">
        <f>SUM(D45:G45)</f>
        <v>-43807098</v>
      </c>
      <c r="I45" s="186"/>
      <c r="J45" s="205"/>
      <c r="K45" s="210"/>
    </row>
    <row r="46" spans="1:11" ht="9.9499999999999993" customHeight="1">
      <c r="A46" s="187"/>
      <c r="B46" s="194"/>
      <c r="C46" s="195"/>
      <c r="D46" s="191"/>
      <c r="E46" s="191"/>
      <c r="F46" s="191"/>
      <c r="G46" s="191"/>
      <c r="H46" s="191"/>
      <c r="I46" s="186"/>
      <c r="J46" s="205"/>
      <c r="K46" s="211" t="s">
        <v>135</v>
      </c>
    </row>
    <row r="47" spans="1:11">
      <c r="A47" s="187"/>
      <c r="B47" s="381" t="s">
        <v>161</v>
      </c>
      <c r="C47" s="381"/>
      <c r="D47" s="191"/>
      <c r="E47" s="191"/>
      <c r="F47" s="191"/>
      <c r="G47" s="382">
        <f>SUM(G49:G50)</f>
        <v>0</v>
      </c>
      <c r="H47" s="382">
        <f>SUM(D47:G48)</f>
        <v>0</v>
      </c>
      <c r="I47" s="186"/>
      <c r="J47" s="205"/>
      <c r="K47" s="211"/>
    </row>
    <row r="48" spans="1:11">
      <c r="A48" s="187"/>
      <c r="B48" s="381"/>
      <c r="C48" s="381"/>
      <c r="D48" s="191"/>
      <c r="E48" s="191"/>
      <c r="F48" s="191"/>
      <c r="G48" s="382"/>
      <c r="H48" s="382"/>
      <c r="I48" s="186"/>
      <c r="J48" s="205"/>
      <c r="K48" s="211"/>
    </row>
    <row r="49" spans="1:14">
      <c r="A49" s="187"/>
      <c r="B49" s="383" t="s">
        <v>126</v>
      </c>
      <c r="C49" s="383"/>
      <c r="D49" s="191"/>
      <c r="E49" s="191"/>
      <c r="F49" s="191"/>
      <c r="G49" s="191"/>
      <c r="H49" s="191">
        <f>+G49</f>
        <v>0</v>
      </c>
      <c r="I49" s="186"/>
      <c r="J49" s="205"/>
      <c r="K49" s="211"/>
    </row>
    <row r="50" spans="1:14">
      <c r="A50" s="187"/>
      <c r="B50" s="383" t="s">
        <v>127</v>
      </c>
      <c r="C50" s="383"/>
      <c r="D50" s="191"/>
      <c r="E50" s="191"/>
      <c r="F50" s="191"/>
      <c r="G50" s="191"/>
      <c r="H50" s="191">
        <f>+G50</f>
        <v>0</v>
      </c>
      <c r="I50" s="186"/>
      <c r="J50" s="205"/>
      <c r="K50" s="211"/>
    </row>
    <row r="51" spans="1:14" s="205" customFormat="1">
      <c r="A51" s="187"/>
      <c r="B51" s="199"/>
      <c r="C51" s="199"/>
      <c r="D51" s="191"/>
      <c r="E51" s="191"/>
      <c r="F51" s="191"/>
      <c r="G51" s="191"/>
      <c r="H51" s="191"/>
      <c r="I51" s="212"/>
      <c r="K51" s="213">
        <f>+E52+F52+G52</f>
        <v>21420980849</v>
      </c>
      <c r="N51" s="214"/>
    </row>
    <row r="52" spans="1:14" ht="18">
      <c r="A52" s="215"/>
      <c r="B52" s="384" t="s">
        <v>162</v>
      </c>
      <c r="C52" s="384"/>
      <c r="D52" s="216">
        <f>+D31+D33</f>
        <v>12732728874</v>
      </c>
      <c r="E52" s="216">
        <f>+E31+E39</f>
        <v>19732383220</v>
      </c>
      <c r="F52" s="217">
        <f>ROUND(+F31+F39,0)</f>
        <v>1688597629</v>
      </c>
      <c r="G52" s="216">
        <f>+G31+G47</f>
        <v>0</v>
      </c>
      <c r="H52" s="216">
        <f>SUM(D52:G52)</f>
        <v>34153709723</v>
      </c>
      <c r="I52" s="218"/>
      <c r="J52" s="205"/>
      <c r="K52" s="219" t="str">
        <f>IF(H52=ESF!I63," ","ERROR")</f>
        <v xml:space="preserve"> </v>
      </c>
    </row>
    <row r="53" spans="1:14" ht="6" customHeight="1">
      <c r="A53" s="220"/>
      <c r="B53" s="220"/>
      <c r="C53" s="220"/>
      <c r="D53" s="220"/>
      <c r="E53" s="220"/>
      <c r="F53" s="220"/>
      <c r="G53" s="220"/>
      <c r="H53" s="220"/>
      <c r="I53" s="221"/>
      <c r="J53" s="205"/>
      <c r="K53" s="205"/>
    </row>
    <row r="54" spans="1:14" ht="6" customHeight="1">
      <c r="D54" s="222"/>
      <c r="E54" s="222"/>
      <c r="I54" s="90"/>
      <c r="J54" s="205"/>
      <c r="K54" s="205"/>
    </row>
    <row r="55" spans="1:14" ht="15" customHeight="1">
      <c r="A55" s="61"/>
      <c r="B55" s="362" t="s">
        <v>62</v>
      </c>
      <c r="C55" s="362"/>
      <c r="D55" s="362"/>
      <c r="E55" s="362"/>
      <c r="F55" s="362"/>
      <c r="G55" s="362"/>
      <c r="H55" s="362"/>
      <c r="I55" s="362"/>
      <c r="J55" s="202"/>
      <c r="K55" s="205"/>
    </row>
    <row r="56" spans="1:14" ht="9.75" customHeight="1">
      <c r="A56" s="61"/>
      <c r="B56" s="88"/>
      <c r="C56" s="119"/>
      <c r="D56" s="62"/>
      <c r="E56" s="62"/>
      <c r="F56" s="61"/>
      <c r="G56" s="120"/>
      <c r="H56" s="119"/>
      <c r="I56" s="62"/>
      <c r="J56" s="224"/>
      <c r="K56" s="205"/>
    </row>
    <row r="57" spans="1:14" s="61" customFormat="1" ht="17.25" customHeight="1">
      <c r="B57" s="122"/>
      <c r="C57" s="225"/>
      <c r="D57" s="225"/>
      <c r="E57" s="62"/>
      <c r="F57" s="121"/>
      <c r="G57" s="379"/>
      <c r="H57" s="351"/>
      <c r="I57" s="64"/>
      <c r="J57" s="224"/>
      <c r="K57" s="226"/>
    </row>
    <row r="58" spans="1:14" ht="14.1" customHeight="1">
      <c r="A58" s="67"/>
      <c r="B58" s="380" t="s">
        <v>163</v>
      </c>
      <c r="C58" s="380"/>
      <c r="D58" s="380"/>
      <c r="E58" s="67"/>
      <c r="F58" s="353" t="s">
        <v>64</v>
      </c>
      <c r="G58" s="353"/>
      <c r="H58" s="353"/>
      <c r="I58" s="67"/>
      <c r="J58" s="224"/>
      <c r="K58" s="205"/>
    </row>
    <row r="59" spans="1:14" ht="14.1" customHeight="1">
      <c r="A59" s="68"/>
      <c r="B59" s="345" t="s">
        <v>65</v>
      </c>
      <c r="C59" s="345"/>
      <c r="D59" s="345"/>
      <c r="E59" s="68"/>
      <c r="F59" s="346" t="s">
        <v>66</v>
      </c>
      <c r="G59" s="346"/>
      <c r="H59" s="346"/>
      <c r="I59" s="68"/>
      <c r="J59" s="224"/>
      <c r="K59" s="205"/>
    </row>
    <row r="60" spans="1:14">
      <c r="B60" s="344"/>
      <c r="C60" s="344"/>
      <c r="D60" s="344"/>
    </row>
    <row r="61" spans="1:14">
      <c r="B61" s="344"/>
      <c r="C61" s="344"/>
      <c r="D61" s="344"/>
    </row>
    <row r="62" spans="1:14">
      <c r="B62" s="344"/>
      <c r="C62" s="344"/>
      <c r="D62" s="344"/>
    </row>
    <row r="63" spans="1:14">
      <c r="B63" s="344"/>
      <c r="C63" s="344"/>
      <c r="D63" s="344"/>
    </row>
    <row r="64" spans="1:14">
      <c r="B64" s="344"/>
      <c r="C64" s="344"/>
      <c r="D64" s="344"/>
    </row>
    <row r="65" spans="2:4">
      <c r="B65" s="344"/>
      <c r="C65" s="344"/>
      <c r="D65" s="344"/>
    </row>
    <row r="66" spans="2:4">
      <c r="B66" s="344"/>
      <c r="C66" s="344"/>
      <c r="D66" s="344"/>
    </row>
  </sheetData>
  <sheetProtection formatCells="0" selectLockedCells="1"/>
  <mergeCells count="61">
    <mergeCell ref="B15:C15"/>
    <mergeCell ref="D1:E1"/>
    <mergeCell ref="F1:G1"/>
    <mergeCell ref="H1:I1"/>
    <mergeCell ref="C3:G3"/>
    <mergeCell ref="C4:G4"/>
    <mergeCell ref="C5:G5"/>
    <mergeCell ref="C6:G6"/>
    <mergeCell ref="C7:I7"/>
    <mergeCell ref="A8:I8"/>
    <mergeCell ref="B11:C11"/>
    <mergeCell ref="B14:C14"/>
    <mergeCell ref="H26:H27"/>
    <mergeCell ref="B28:C28"/>
    <mergeCell ref="B16:C16"/>
    <mergeCell ref="B17:C17"/>
    <mergeCell ref="B19:C19"/>
    <mergeCell ref="B20:C20"/>
    <mergeCell ref="B21:C21"/>
    <mergeCell ref="B22:C22"/>
    <mergeCell ref="B35:C35"/>
    <mergeCell ref="B23:C23"/>
    <mergeCell ref="B24:C24"/>
    <mergeCell ref="B26:C27"/>
    <mergeCell ref="G26:G27"/>
    <mergeCell ref="B29:C29"/>
    <mergeCell ref="B31:C31"/>
    <mergeCell ref="B33:C34"/>
    <mergeCell ref="D33:D34"/>
    <mergeCell ref="H33:H34"/>
    <mergeCell ref="B36:C36"/>
    <mergeCell ref="B37:C37"/>
    <mergeCell ref="B39:C40"/>
    <mergeCell ref="E39:E40"/>
    <mergeCell ref="F39:F40"/>
    <mergeCell ref="B52:C52"/>
    <mergeCell ref="H39:H40"/>
    <mergeCell ref="B41:C41"/>
    <mergeCell ref="B42:C42"/>
    <mergeCell ref="B43:C43"/>
    <mergeCell ref="B44:C44"/>
    <mergeCell ref="B45:C45"/>
    <mergeCell ref="G39:G40"/>
    <mergeCell ref="B47:C48"/>
    <mergeCell ref="G47:G48"/>
    <mergeCell ref="H47:H48"/>
    <mergeCell ref="B49:C49"/>
    <mergeCell ref="B50:C50"/>
    <mergeCell ref="B55:I55"/>
    <mergeCell ref="G57:H57"/>
    <mergeCell ref="B58:D58"/>
    <mergeCell ref="F58:H58"/>
    <mergeCell ref="B59:D59"/>
    <mergeCell ref="F59:H59"/>
    <mergeCell ref="B66:D66"/>
    <mergeCell ref="B60:D60"/>
    <mergeCell ref="B61:D61"/>
    <mergeCell ref="B62:D62"/>
    <mergeCell ref="B63:D63"/>
    <mergeCell ref="B64:D64"/>
    <mergeCell ref="B65:D65"/>
  </mergeCells>
  <printOptions verticalCentered="1"/>
  <pageMargins left="1.2598425196850394" right="1.4173228346456694" top="0.35433070866141736" bottom="0.19685039370078741" header="0" footer="0"/>
  <pageSetup scale="7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3"/>
  <sheetViews>
    <sheetView showWhiteSpace="0" topLeftCell="A22" zoomScaleNormal="100" workbookViewId="0">
      <selection activeCell="T33" sqref="T33"/>
    </sheetView>
  </sheetViews>
  <sheetFormatPr baseColWidth="10" defaultColWidth="11.42578125" defaultRowHeight="12"/>
  <cols>
    <col min="1" max="1" width="1.28515625" style="129" customWidth="1"/>
    <col min="2" max="3" width="3.7109375" style="129" customWidth="1"/>
    <col min="4" max="4" width="23.85546875" style="129" customWidth="1"/>
    <col min="5" max="5" width="15.7109375" style="129" customWidth="1"/>
    <col min="6" max="6" width="6.42578125" style="129" customWidth="1"/>
    <col min="7" max="7" width="14.42578125" style="73" customWidth="1"/>
    <col min="8" max="8" width="14.140625" style="73" customWidth="1"/>
    <col min="9" max="9" width="7.7109375" style="129" customWidth="1"/>
    <col min="10" max="11" width="3.7109375" style="65" customWidth="1"/>
    <col min="12" max="13" width="18.7109375" style="65" customWidth="1"/>
    <col min="14" max="14" width="6.42578125" style="65" customWidth="1"/>
    <col min="15" max="15" width="14.85546875" style="65" customWidth="1"/>
    <col min="16" max="16" width="15.85546875" style="270" customWidth="1"/>
    <col min="17" max="17" width="0.85546875" style="65" customWidth="1"/>
    <col min="18" max="16384" width="11.42578125" style="65"/>
  </cols>
  <sheetData>
    <row r="1" spans="1:17" ht="15" customHeight="1">
      <c r="A1" s="377" t="s">
        <v>164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</row>
    <row r="2" spans="1:17" ht="15" customHeight="1">
      <c r="A2" s="377" t="s">
        <v>131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</row>
    <row r="3" spans="1:17" ht="16.5" customHeight="1">
      <c r="A3" s="377" t="s">
        <v>2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</row>
    <row r="4" spans="1:17" ht="3" customHeight="1">
      <c r="C4" s="135"/>
      <c r="D4" s="227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0"/>
      <c r="P4" s="228"/>
      <c r="Q4" s="61"/>
    </row>
    <row r="5" spans="1:17" ht="19.5" customHeight="1">
      <c r="A5" s="369" t="str">
        <f>+EA!A6</f>
        <v>Ayuntamiento de Tijuana BC</v>
      </c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</row>
    <row r="6" spans="1:17" s="61" customFormat="1" ht="12" customHeight="1">
      <c r="A6" s="129"/>
      <c r="B6" s="229" t="s">
        <v>165</v>
      </c>
      <c r="C6" s="135"/>
      <c r="D6" s="227"/>
      <c r="E6" s="135"/>
      <c r="F6" s="135"/>
      <c r="G6" s="230"/>
      <c r="H6" s="230"/>
      <c r="I6" s="227"/>
      <c r="P6" s="228"/>
    </row>
    <row r="7" spans="1:17" s="61" customFormat="1" ht="3" customHeight="1">
      <c r="A7" s="129"/>
      <c r="B7" s="129"/>
      <c r="C7" s="231"/>
      <c r="D7" s="227"/>
      <c r="E7" s="231"/>
      <c r="F7" s="231"/>
      <c r="G7" s="232"/>
      <c r="H7" s="232"/>
      <c r="I7" s="227"/>
      <c r="P7" s="228"/>
    </row>
    <row r="8" spans="1:17" s="61" customFormat="1" ht="31.5" customHeight="1">
      <c r="A8" s="233"/>
      <c r="B8" s="400" t="s">
        <v>5</v>
      </c>
      <c r="C8" s="400"/>
      <c r="D8" s="400"/>
      <c r="E8" s="400"/>
      <c r="F8" s="143"/>
      <c r="G8" s="142">
        <v>2021</v>
      </c>
      <c r="H8" s="142">
        <v>2020</v>
      </c>
      <c r="I8" s="234"/>
      <c r="J8" s="400" t="s">
        <v>5</v>
      </c>
      <c r="K8" s="400"/>
      <c r="L8" s="400"/>
      <c r="M8" s="400"/>
      <c r="N8" s="143"/>
      <c r="O8" s="142">
        <v>2021</v>
      </c>
      <c r="P8" s="142">
        <v>2020</v>
      </c>
      <c r="Q8" s="235"/>
    </row>
    <row r="9" spans="1:17" s="61" customFormat="1" ht="3" customHeight="1">
      <c r="A9" s="145"/>
      <c r="B9" s="236"/>
      <c r="C9" s="129">
        <f>ROUND(774795789.5,0)</f>
        <v>774795790</v>
      </c>
      <c r="D9" s="147"/>
      <c r="E9" s="147"/>
      <c r="F9" s="147"/>
      <c r="G9" s="237"/>
      <c r="H9" s="237"/>
      <c r="I9" s="129"/>
      <c r="P9" s="228"/>
      <c r="Q9" s="85"/>
    </row>
    <row r="10" spans="1:17" s="61" customFormat="1">
      <c r="A10" s="86"/>
      <c r="B10" s="73"/>
      <c r="C10" s="150"/>
      <c r="D10" s="150"/>
      <c r="E10" s="150"/>
      <c r="F10" s="150"/>
      <c r="G10" s="237"/>
      <c r="H10" s="237"/>
      <c r="I10" s="73"/>
      <c r="P10" s="228"/>
      <c r="Q10" s="85"/>
    </row>
    <row r="11" spans="1:17" ht="17.25" customHeight="1">
      <c r="A11" s="86"/>
      <c r="B11" s="393" t="s">
        <v>166</v>
      </c>
      <c r="C11" s="393"/>
      <c r="D11" s="393"/>
      <c r="E11" s="393"/>
      <c r="F11" s="393"/>
      <c r="G11" s="237"/>
      <c r="H11" s="237"/>
      <c r="I11" s="73"/>
      <c r="J11" s="393" t="s">
        <v>167</v>
      </c>
      <c r="K11" s="393"/>
      <c r="L11" s="393"/>
      <c r="M11" s="393"/>
      <c r="N11" s="393"/>
      <c r="O11" s="238"/>
      <c r="P11" s="238"/>
      <c r="Q11" s="85"/>
    </row>
    <row r="12" spans="1:17" ht="17.25" customHeight="1">
      <c r="A12" s="86"/>
      <c r="B12" s="73"/>
      <c r="C12" s="150"/>
      <c r="D12" s="73"/>
      <c r="E12" s="150"/>
      <c r="F12" s="150"/>
      <c r="G12" s="237"/>
      <c r="H12" s="237"/>
      <c r="I12" s="73"/>
      <c r="J12" s="73"/>
      <c r="K12" s="150"/>
      <c r="L12" s="150"/>
      <c r="M12" s="150"/>
      <c r="N12" s="150"/>
      <c r="O12" s="238"/>
      <c r="P12" s="238"/>
      <c r="Q12" s="85"/>
    </row>
    <row r="13" spans="1:17" ht="17.25" customHeight="1">
      <c r="A13" s="86"/>
      <c r="B13" s="73"/>
      <c r="C13" s="393" t="s">
        <v>132</v>
      </c>
      <c r="D13" s="393"/>
      <c r="E13" s="393"/>
      <c r="F13" s="393"/>
      <c r="G13" s="105">
        <f>SUM(G14:G24)</f>
        <v>4591595278</v>
      </c>
      <c r="H13" s="105">
        <f>SUM(H14:H24)</f>
        <v>7374592595</v>
      </c>
      <c r="I13" s="158"/>
      <c r="J13" s="158"/>
      <c r="K13" s="399" t="s">
        <v>132</v>
      </c>
      <c r="L13" s="399"/>
      <c r="M13" s="399"/>
      <c r="N13" s="399"/>
      <c r="O13" s="239">
        <f>SUM(O14:O16)</f>
        <v>0</v>
      </c>
      <c r="P13" s="239">
        <f>SUM(P14:P16)</f>
        <v>807458723</v>
      </c>
      <c r="Q13" s="85"/>
    </row>
    <row r="14" spans="1:17" ht="15" customHeight="1">
      <c r="A14" s="86"/>
      <c r="B14" s="73"/>
      <c r="C14" s="150"/>
      <c r="D14" s="397" t="s">
        <v>10</v>
      </c>
      <c r="E14" s="397"/>
      <c r="F14" s="397"/>
      <c r="G14" s="240">
        <v>1165691137</v>
      </c>
      <c r="H14" s="240">
        <v>1917063673</v>
      </c>
      <c r="I14" s="158"/>
      <c r="J14" s="158"/>
      <c r="K14" s="98"/>
      <c r="L14" s="398" t="s">
        <v>99</v>
      </c>
      <c r="M14" s="398"/>
      <c r="N14" s="398"/>
      <c r="O14" s="241">
        <v>0</v>
      </c>
      <c r="P14" s="242">
        <v>525008175</v>
      </c>
      <c r="Q14" s="85"/>
    </row>
    <row r="15" spans="1:17" ht="15" customHeight="1">
      <c r="A15" s="86"/>
      <c r="B15" s="73"/>
      <c r="C15" s="150"/>
      <c r="D15" s="397" t="s">
        <v>168</v>
      </c>
      <c r="E15" s="397"/>
      <c r="F15" s="397"/>
      <c r="G15" s="240">
        <v>0</v>
      </c>
      <c r="H15" s="240">
        <v>0</v>
      </c>
      <c r="I15" s="158"/>
      <c r="J15" s="158"/>
      <c r="K15" s="98"/>
      <c r="L15" s="398" t="s">
        <v>101</v>
      </c>
      <c r="M15" s="398"/>
      <c r="N15" s="398"/>
      <c r="O15" s="242">
        <v>0</v>
      </c>
      <c r="P15" s="242">
        <v>0</v>
      </c>
      <c r="Q15" s="85"/>
    </row>
    <row r="16" spans="1:17" ht="15" customHeight="1">
      <c r="A16" s="86"/>
      <c r="B16" s="73"/>
      <c r="C16" s="243"/>
      <c r="D16" s="397" t="s">
        <v>169</v>
      </c>
      <c r="E16" s="397"/>
      <c r="F16" s="397"/>
      <c r="G16" s="240">
        <v>242</v>
      </c>
      <c r="H16" s="240">
        <v>50020</v>
      </c>
      <c r="I16" s="158"/>
      <c r="J16" s="158"/>
      <c r="K16" s="244"/>
      <c r="L16" s="398" t="s">
        <v>170</v>
      </c>
      <c r="M16" s="398"/>
      <c r="N16" s="398"/>
      <c r="O16" s="241">
        <v>0</v>
      </c>
      <c r="P16" s="242">
        <v>282450548</v>
      </c>
      <c r="Q16" s="85"/>
    </row>
    <row r="17" spans="1:17" ht="15" customHeight="1">
      <c r="A17" s="86"/>
      <c r="B17" s="73"/>
      <c r="C17" s="243"/>
      <c r="D17" s="397" t="s">
        <v>16</v>
      </c>
      <c r="E17" s="397"/>
      <c r="F17" s="397"/>
      <c r="G17" s="240">
        <v>459439568</v>
      </c>
      <c r="H17" s="240">
        <v>474790554</v>
      </c>
      <c r="I17" s="158"/>
      <c r="J17" s="158"/>
      <c r="K17" s="244"/>
      <c r="L17" s="160"/>
      <c r="M17" s="160"/>
      <c r="N17" s="160"/>
      <c r="O17" s="160"/>
      <c r="P17" s="160"/>
      <c r="Q17" s="85"/>
    </row>
    <row r="18" spans="1:17" ht="15" customHeight="1">
      <c r="A18" s="86"/>
      <c r="B18" s="73"/>
      <c r="C18" s="243"/>
      <c r="D18" s="397" t="s">
        <v>17</v>
      </c>
      <c r="E18" s="397"/>
      <c r="F18" s="397"/>
      <c r="G18" s="240">
        <v>16629041</v>
      </c>
      <c r="H18" s="240">
        <v>51540349</v>
      </c>
      <c r="I18" s="158"/>
      <c r="J18" s="158"/>
      <c r="K18" s="245" t="s">
        <v>133</v>
      </c>
      <c r="L18" s="245"/>
      <c r="M18" s="245"/>
      <c r="N18" s="245"/>
      <c r="O18" s="239">
        <f>SUM(O19:O21)</f>
        <v>666439153</v>
      </c>
      <c r="P18" s="239">
        <f>SUM(P19:P21)</f>
        <v>167214926</v>
      </c>
      <c r="Q18" s="85"/>
    </row>
    <row r="19" spans="1:17" ht="15" customHeight="1">
      <c r="A19" s="86"/>
      <c r="B19" s="73"/>
      <c r="C19" s="243"/>
      <c r="D19" s="397" t="s">
        <v>19</v>
      </c>
      <c r="E19" s="397"/>
      <c r="F19" s="397"/>
      <c r="G19" s="240">
        <v>97589016</v>
      </c>
      <c r="H19" s="240">
        <v>169173036</v>
      </c>
      <c r="I19" s="158"/>
      <c r="J19" s="158"/>
      <c r="K19" s="244"/>
      <c r="L19" s="246" t="s">
        <v>99</v>
      </c>
      <c r="M19" s="246"/>
      <c r="N19" s="246"/>
      <c r="O19" s="242">
        <v>149251331</v>
      </c>
      <c r="P19" s="242">
        <v>0</v>
      </c>
      <c r="Q19" s="85"/>
    </row>
    <row r="20" spans="1:17" ht="15" customHeight="1">
      <c r="A20" s="86"/>
      <c r="B20" s="73"/>
      <c r="C20" s="243"/>
      <c r="D20" s="397" t="s">
        <v>21</v>
      </c>
      <c r="E20" s="397"/>
      <c r="F20" s="397"/>
      <c r="G20" s="240">
        <v>0</v>
      </c>
      <c r="H20" s="240">
        <v>0</v>
      </c>
      <c r="I20" s="158"/>
      <c r="J20" s="158"/>
      <c r="K20" s="244"/>
      <c r="L20" s="398" t="s">
        <v>101</v>
      </c>
      <c r="M20" s="398"/>
      <c r="N20" s="398"/>
      <c r="O20" s="241">
        <v>23370191</v>
      </c>
      <c r="P20" s="242">
        <v>164418658</v>
      </c>
      <c r="Q20" s="85"/>
    </row>
    <row r="21" spans="1:17" ht="28.5" customHeight="1">
      <c r="A21" s="86"/>
      <c r="B21" s="73"/>
      <c r="C21" s="243"/>
      <c r="D21" s="397" t="s">
        <v>23</v>
      </c>
      <c r="E21" s="397"/>
      <c r="F21" s="397"/>
      <c r="G21" s="240">
        <v>0</v>
      </c>
      <c r="H21" s="240">
        <v>0</v>
      </c>
      <c r="I21" s="158"/>
      <c r="J21" s="158"/>
      <c r="K21" s="98"/>
      <c r="L21" s="398" t="s">
        <v>171</v>
      </c>
      <c r="M21" s="398"/>
      <c r="N21" s="398"/>
      <c r="O21" s="242">
        <v>493817631</v>
      </c>
      <c r="P21" s="242">
        <v>2796268</v>
      </c>
      <c r="Q21" s="85"/>
    </row>
    <row r="22" spans="1:17" ht="15" customHeight="1">
      <c r="A22" s="86"/>
      <c r="B22" s="73"/>
      <c r="C22" s="243"/>
      <c r="D22" s="397" t="s">
        <v>28</v>
      </c>
      <c r="E22" s="397"/>
      <c r="F22" s="397"/>
      <c r="G22" s="240">
        <v>2851069166</v>
      </c>
      <c r="H22" s="240">
        <v>4758618960</v>
      </c>
      <c r="I22" s="158"/>
      <c r="J22" s="158"/>
      <c r="K22" s="399" t="s">
        <v>172</v>
      </c>
      <c r="L22" s="399"/>
      <c r="M22" s="399"/>
      <c r="N22" s="399"/>
      <c r="O22" s="247">
        <f>O13-O18</f>
        <v>-666439153</v>
      </c>
      <c r="P22" s="247">
        <f>P13-P18</f>
        <v>640243797</v>
      </c>
      <c r="Q22" s="85"/>
    </row>
    <row r="23" spans="1:17" ht="15" customHeight="1">
      <c r="A23" s="86"/>
      <c r="B23" s="73"/>
      <c r="C23" s="243"/>
      <c r="D23" s="397" t="s">
        <v>173</v>
      </c>
      <c r="E23" s="397"/>
      <c r="F23" s="397"/>
      <c r="G23" s="240">
        <v>0</v>
      </c>
      <c r="H23" s="240">
        <v>0</v>
      </c>
      <c r="I23" s="158"/>
      <c r="J23" s="158"/>
      <c r="K23" s="160"/>
      <c r="L23" s="160"/>
      <c r="M23" s="160"/>
      <c r="N23" s="160"/>
      <c r="O23" s="160"/>
      <c r="P23" s="160"/>
      <c r="Q23" s="85"/>
    </row>
    <row r="24" spans="1:17" ht="15" customHeight="1">
      <c r="A24" s="86"/>
      <c r="B24" s="73"/>
      <c r="C24" s="243"/>
      <c r="D24" s="397" t="s">
        <v>174</v>
      </c>
      <c r="E24" s="397"/>
      <c r="F24" s="248"/>
      <c r="G24" s="240">
        <v>1177108</v>
      </c>
      <c r="H24" s="240">
        <v>3356003</v>
      </c>
      <c r="I24" s="158"/>
      <c r="J24" s="98"/>
      <c r="K24" s="160"/>
      <c r="L24" s="160"/>
      <c r="M24" s="160"/>
      <c r="N24" s="160"/>
      <c r="O24" s="160"/>
      <c r="P24" s="160"/>
      <c r="Q24" s="85"/>
    </row>
    <row r="25" spans="1:17" ht="15" customHeight="1">
      <c r="A25" s="86"/>
      <c r="B25" s="73"/>
      <c r="C25" s="150"/>
      <c r="D25" s="73"/>
      <c r="E25" s="150"/>
      <c r="F25" s="150"/>
      <c r="G25" s="101"/>
      <c r="H25" s="101"/>
      <c r="I25" s="158"/>
      <c r="J25" s="399" t="s">
        <v>175</v>
      </c>
      <c r="K25" s="399"/>
      <c r="L25" s="399"/>
      <c r="M25" s="399"/>
      <c r="N25" s="399"/>
      <c r="O25" s="98"/>
      <c r="P25" s="98"/>
      <c r="Q25" s="85"/>
    </row>
    <row r="26" spans="1:17" ht="15" customHeight="1">
      <c r="A26" s="86"/>
      <c r="B26" s="73"/>
      <c r="C26" s="393" t="s">
        <v>133</v>
      </c>
      <c r="D26" s="393"/>
      <c r="E26" s="393"/>
      <c r="F26" s="393"/>
      <c r="G26" s="105">
        <f>SUM(G27:G45)</f>
        <v>2859190551</v>
      </c>
      <c r="H26" s="105">
        <f>SUM(H27:H45)</f>
        <v>6658367389</v>
      </c>
      <c r="I26" s="158"/>
      <c r="J26" s="158"/>
      <c r="K26" s="239"/>
      <c r="L26" s="158"/>
      <c r="M26" s="249"/>
      <c r="N26" s="249"/>
      <c r="O26" s="244"/>
      <c r="P26" s="244"/>
      <c r="Q26" s="85"/>
    </row>
    <row r="27" spans="1:17" ht="15" customHeight="1">
      <c r="A27" s="86"/>
      <c r="B27" s="73"/>
      <c r="C27" s="250"/>
      <c r="D27" s="397" t="s">
        <v>176</v>
      </c>
      <c r="E27" s="397"/>
      <c r="F27" s="397"/>
      <c r="G27" s="240">
        <v>1873393778</v>
      </c>
      <c r="H27" s="240">
        <v>4370575272</v>
      </c>
      <c r="I27" s="158"/>
      <c r="J27" s="158"/>
      <c r="K27" s="245" t="s">
        <v>132</v>
      </c>
      <c r="L27" s="245"/>
      <c r="M27" s="245"/>
      <c r="N27" s="245"/>
      <c r="O27" s="239">
        <f>O28+O31</f>
        <v>0</v>
      </c>
      <c r="P27" s="239">
        <f>P28+P31</f>
        <v>428091737</v>
      </c>
      <c r="Q27" s="85"/>
    </row>
    <row r="28" spans="1:17" ht="15" customHeight="1">
      <c r="A28" s="86"/>
      <c r="B28" s="73"/>
      <c r="C28" s="250"/>
      <c r="D28" s="397" t="s">
        <v>13</v>
      </c>
      <c r="E28" s="397"/>
      <c r="F28" s="397"/>
      <c r="G28" s="240">
        <v>341790316</v>
      </c>
      <c r="H28" s="240">
        <v>664303633</v>
      </c>
      <c r="I28" s="158"/>
      <c r="J28" s="98"/>
      <c r="K28" s="98"/>
      <c r="L28" s="246" t="s">
        <v>177</v>
      </c>
      <c r="M28" s="246"/>
      <c r="N28" s="246"/>
      <c r="O28" s="242">
        <f>SUM(O29:O30)</f>
        <v>0</v>
      </c>
      <c r="P28" s="242">
        <f>SUM(P29:P30)</f>
        <v>0</v>
      </c>
      <c r="Q28" s="85"/>
    </row>
    <row r="29" spans="1:17" ht="15" customHeight="1">
      <c r="A29" s="86"/>
      <c r="B29" s="73"/>
      <c r="C29" s="250"/>
      <c r="D29" s="397" t="s">
        <v>15</v>
      </c>
      <c r="E29" s="397"/>
      <c r="F29" s="397"/>
      <c r="G29" s="240">
        <v>394566858</v>
      </c>
      <c r="H29" s="240">
        <v>894206219</v>
      </c>
      <c r="I29" s="158"/>
      <c r="J29" s="158"/>
      <c r="K29" s="245"/>
      <c r="L29" s="246" t="s">
        <v>178</v>
      </c>
      <c r="M29" s="246"/>
      <c r="N29" s="246"/>
      <c r="O29" s="242">
        <v>0</v>
      </c>
      <c r="P29" s="242">
        <v>0</v>
      </c>
      <c r="Q29" s="85"/>
    </row>
    <row r="30" spans="1:17" ht="15" customHeight="1">
      <c r="A30" s="86"/>
      <c r="B30" s="73"/>
      <c r="C30" s="150"/>
      <c r="D30" s="73"/>
      <c r="E30" s="150"/>
      <c r="F30" s="150"/>
      <c r="G30" s="101"/>
      <c r="H30" s="101"/>
      <c r="I30" s="158"/>
      <c r="J30" s="158"/>
      <c r="K30" s="245"/>
      <c r="L30" s="246" t="s">
        <v>179</v>
      </c>
      <c r="M30" s="246"/>
      <c r="N30" s="246"/>
      <c r="O30" s="242">
        <v>0</v>
      </c>
      <c r="P30" s="242">
        <v>0</v>
      </c>
      <c r="Q30" s="85"/>
    </row>
    <row r="31" spans="1:17" ht="15" customHeight="1">
      <c r="A31" s="86"/>
      <c r="B31" s="73"/>
      <c r="C31" s="250"/>
      <c r="D31" s="397" t="s">
        <v>20</v>
      </c>
      <c r="E31" s="397"/>
      <c r="F31" s="397"/>
      <c r="G31" s="240">
        <v>0</v>
      </c>
      <c r="H31" s="240">
        <v>0</v>
      </c>
      <c r="I31" s="158"/>
      <c r="J31" s="158"/>
      <c r="K31" s="245"/>
      <c r="L31" s="398" t="s">
        <v>180</v>
      </c>
      <c r="M31" s="398"/>
      <c r="N31" s="398"/>
      <c r="O31" s="242">
        <v>0</v>
      </c>
      <c r="P31" s="242">
        <v>428091737</v>
      </c>
      <c r="Q31" s="85"/>
    </row>
    <row r="32" spans="1:17" ht="15" customHeight="1">
      <c r="A32" s="86"/>
      <c r="B32" s="73"/>
      <c r="C32" s="250"/>
      <c r="D32" s="397" t="s">
        <v>181</v>
      </c>
      <c r="E32" s="397"/>
      <c r="F32" s="397"/>
      <c r="G32" s="240">
        <v>118813371</v>
      </c>
      <c r="H32" s="240">
        <v>258877197</v>
      </c>
      <c r="I32" s="158"/>
      <c r="J32" s="158"/>
      <c r="K32" s="244"/>
      <c r="L32" s="160"/>
      <c r="M32" s="160"/>
      <c r="N32" s="160"/>
      <c r="O32" s="160"/>
      <c r="P32" s="160"/>
      <c r="Q32" s="85"/>
    </row>
    <row r="33" spans="1:19" ht="15" customHeight="1">
      <c r="A33" s="86"/>
      <c r="B33" s="73"/>
      <c r="C33" s="250"/>
      <c r="D33" s="397" t="s">
        <v>182</v>
      </c>
      <c r="E33" s="397"/>
      <c r="F33" s="397"/>
      <c r="G33" s="240">
        <v>4477</v>
      </c>
      <c r="H33" s="240">
        <v>3364492</v>
      </c>
      <c r="I33" s="158"/>
      <c r="J33" s="158"/>
      <c r="K33" s="245" t="s">
        <v>133</v>
      </c>
      <c r="L33" s="245"/>
      <c r="M33" s="245"/>
      <c r="N33" s="245"/>
      <c r="O33" s="239">
        <f>O34+O37</f>
        <v>371987597</v>
      </c>
      <c r="P33" s="239">
        <f>P34+P37</f>
        <v>1869150105</v>
      </c>
      <c r="Q33" s="85"/>
    </row>
    <row r="34" spans="1:19" ht="15" customHeight="1">
      <c r="A34" s="86"/>
      <c r="B34" s="73"/>
      <c r="C34" s="250"/>
      <c r="D34" s="397" t="s">
        <v>25</v>
      </c>
      <c r="E34" s="397"/>
      <c r="F34" s="397"/>
      <c r="G34" s="240">
        <v>76470312</v>
      </c>
      <c r="H34" s="240">
        <v>144950887</v>
      </c>
      <c r="I34" s="158"/>
      <c r="J34" s="158"/>
      <c r="K34" s="98"/>
      <c r="L34" s="246" t="s">
        <v>183</v>
      </c>
      <c r="M34" s="246"/>
      <c r="N34" s="246"/>
      <c r="O34" s="242">
        <f>SUM(O35:O36)</f>
        <v>14568176</v>
      </c>
      <c r="P34" s="242">
        <f>SUM(P35:P36)</f>
        <v>922528</v>
      </c>
      <c r="Q34" s="85"/>
    </row>
    <row r="35" spans="1:19" ht="15" customHeight="1">
      <c r="A35" s="86"/>
      <c r="B35" s="73"/>
      <c r="C35" s="250"/>
      <c r="D35" s="397" t="s">
        <v>27</v>
      </c>
      <c r="E35" s="397"/>
      <c r="F35" s="397"/>
      <c r="G35" s="240">
        <v>0</v>
      </c>
      <c r="H35" s="240">
        <v>0</v>
      </c>
      <c r="I35" s="158"/>
      <c r="J35" s="158"/>
      <c r="K35" s="245"/>
      <c r="L35" s="246" t="s">
        <v>178</v>
      </c>
      <c r="M35" s="246"/>
      <c r="N35" s="246"/>
      <c r="O35" s="242">
        <v>14568176</v>
      </c>
      <c r="P35" s="242">
        <v>922528</v>
      </c>
      <c r="Q35" s="85"/>
    </row>
    <row r="36" spans="1:19" ht="15" customHeight="1">
      <c r="A36" s="86"/>
      <c r="B36" s="73"/>
      <c r="C36" s="250"/>
      <c r="D36" s="397" t="s">
        <v>29</v>
      </c>
      <c r="E36" s="397"/>
      <c r="F36" s="397"/>
      <c r="G36" s="240">
        <v>0</v>
      </c>
      <c r="H36" s="240">
        <v>0</v>
      </c>
      <c r="I36" s="158"/>
      <c r="J36" s="98"/>
      <c r="K36" s="245"/>
      <c r="L36" s="246" t="s">
        <v>179</v>
      </c>
      <c r="M36" s="246"/>
      <c r="N36" s="246"/>
      <c r="O36" s="242">
        <v>0</v>
      </c>
      <c r="P36" s="242">
        <v>0</v>
      </c>
      <c r="Q36" s="85"/>
    </row>
    <row r="37" spans="1:19" ht="15" customHeight="1">
      <c r="A37" s="86"/>
      <c r="B37" s="73"/>
      <c r="C37" s="250"/>
      <c r="D37" s="397" t="s">
        <v>31</v>
      </c>
      <c r="E37" s="397"/>
      <c r="F37" s="397"/>
      <c r="G37" s="240">
        <v>0</v>
      </c>
      <c r="H37" s="240">
        <v>0</v>
      </c>
      <c r="I37" s="158"/>
      <c r="J37" s="158"/>
      <c r="K37" s="245"/>
      <c r="L37" s="398" t="s">
        <v>184</v>
      </c>
      <c r="M37" s="398"/>
      <c r="N37" s="398"/>
      <c r="O37" s="242">
        <v>357419421</v>
      </c>
      <c r="P37" s="242">
        <v>1868227577</v>
      </c>
      <c r="Q37" s="85"/>
    </row>
    <row r="38" spans="1:19" ht="15" customHeight="1">
      <c r="A38" s="86"/>
      <c r="B38" s="73"/>
      <c r="C38" s="250"/>
      <c r="D38" s="397" t="s">
        <v>32</v>
      </c>
      <c r="E38" s="397"/>
      <c r="F38" s="397"/>
      <c r="G38" s="240">
        <v>20000</v>
      </c>
      <c r="H38" s="240">
        <v>0</v>
      </c>
      <c r="I38" s="158"/>
      <c r="J38" s="158"/>
      <c r="K38" s="244"/>
      <c r="L38" s="160"/>
      <c r="M38" s="160"/>
      <c r="N38" s="160"/>
      <c r="O38" s="160"/>
      <c r="P38" s="160"/>
      <c r="Q38" s="85"/>
    </row>
    <row r="39" spans="1:19" ht="15" customHeight="1">
      <c r="A39" s="86"/>
      <c r="B39" s="73"/>
      <c r="C39" s="250"/>
      <c r="D39" s="397" t="s">
        <v>34</v>
      </c>
      <c r="E39" s="397"/>
      <c r="F39" s="397"/>
      <c r="G39" s="240">
        <v>138070</v>
      </c>
      <c r="H39" s="240">
        <v>147558</v>
      </c>
      <c r="I39" s="158"/>
      <c r="J39" s="158"/>
      <c r="K39" s="399" t="s">
        <v>185</v>
      </c>
      <c r="L39" s="399"/>
      <c r="M39" s="399"/>
      <c r="N39" s="399"/>
      <c r="O39" s="247">
        <f>O27-O33</f>
        <v>-371987597</v>
      </c>
      <c r="P39" s="251">
        <f>P27-P33</f>
        <v>-1441058368</v>
      </c>
      <c r="Q39" s="85"/>
    </row>
    <row r="40" spans="1:19" ht="15" customHeight="1">
      <c r="A40" s="86"/>
      <c r="B40" s="73"/>
      <c r="C40" s="150"/>
      <c r="D40" s="73"/>
      <c r="E40" s="150"/>
      <c r="F40" s="150"/>
      <c r="G40" s="101"/>
      <c r="H40" s="101"/>
      <c r="I40" s="158"/>
      <c r="J40" s="158"/>
      <c r="K40" s="160"/>
      <c r="L40" s="160"/>
      <c r="M40" s="160"/>
      <c r="N40" s="160"/>
      <c r="O40" s="160"/>
      <c r="P40" s="160"/>
      <c r="Q40" s="85"/>
    </row>
    <row r="41" spans="1:19" ht="15" customHeight="1">
      <c r="A41" s="86"/>
      <c r="B41" s="73"/>
      <c r="C41" s="250"/>
      <c r="D41" s="397" t="s">
        <v>186</v>
      </c>
      <c r="E41" s="397"/>
      <c r="F41" s="397"/>
      <c r="G41" s="240">
        <v>0</v>
      </c>
      <c r="H41" s="240">
        <v>0</v>
      </c>
      <c r="I41" s="158"/>
      <c r="J41" s="158"/>
      <c r="K41" s="160"/>
      <c r="L41" s="160"/>
      <c r="M41" s="160"/>
      <c r="N41" s="160"/>
      <c r="O41" s="160"/>
      <c r="P41" s="160"/>
      <c r="Q41" s="85"/>
    </row>
    <row r="42" spans="1:19" ht="15" customHeight="1">
      <c r="A42" s="86"/>
      <c r="B42" s="73"/>
      <c r="C42" s="250"/>
      <c r="D42" s="397" t="s">
        <v>151</v>
      </c>
      <c r="E42" s="397"/>
      <c r="F42" s="397"/>
      <c r="G42" s="240">
        <v>0</v>
      </c>
      <c r="H42" s="240">
        <v>0</v>
      </c>
      <c r="I42" s="158"/>
      <c r="J42" s="394" t="s">
        <v>187</v>
      </c>
      <c r="K42" s="394"/>
      <c r="L42" s="394"/>
      <c r="M42" s="394"/>
      <c r="N42" s="394"/>
      <c r="O42" s="252">
        <f>G47+O22+O39</f>
        <v>693977977</v>
      </c>
      <c r="P42" s="253">
        <f>H47+P22+P39</f>
        <v>-84589365</v>
      </c>
      <c r="Q42" s="85"/>
    </row>
    <row r="43" spans="1:19" ht="15" customHeight="1">
      <c r="A43" s="86"/>
      <c r="B43" s="73"/>
      <c r="C43" s="250"/>
      <c r="D43" s="397" t="s">
        <v>42</v>
      </c>
      <c r="E43" s="397"/>
      <c r="F43" s="397"/>
      <c r="G43" s="240">
        <v>0</v>
      </c>
      <c r="H43" s="240">
        <v>0</v>
      </c>
      <c r="I43" s="158"/>
      <c r="J43" s="160"/>
      <c r="K43" s="160"/>
      <c r="L43" s="160"/>
      <c r="M43" s="160"/>
      <c r="N43" s="160"/>
      <c r="O43" s="160"/>
      <c r="P43" s="160"/>
      <c r="Q43" s="85"/>
    </row>
    <row r="44" spans="1:19" ht="15" customHeight="1">
      <c r="A44" s="86"/>
      <c r="B44" s="73"/>
      <c r="C44" s="237"/>
      <c r="D44" s="237"/>
      <c r="E44" s="237"/>
      <c r="F44" s="237"/>
      <c r="G44" s="101"/>
      <c r="H44" s="101"/>
      <c r="I44" s="158"/>
      <c r="J44" s="160"/>
      <c r="K44" s="160"/>
      <c r="L44" s="160"/>
      <c r="M44" s="160"/>
      <c r="N44" s="160"/>
      <c r="O44" s="160"/>
      <c r="P44" s="160"/>
      <c r="Q44" s="85"/>
    </row>
    <row r="45" spans="1:19" ht="15" customHeight="1">
      <c r="A45" s="86"/>
      <c r="B45" s="73"/>
      <c r="C45" s="250"/>
      <c r="D45" s="397" t="s">
        <v>188</v>
      </c>
      <c r="E45" s="397"/>
      <c r="F45" s="397"/>
      <c r="G45" s="240">
        <v>53993369</v>
      </c>
      <c r="H45" s="240">
        <v>321942131</v>
      </c>
      <c r="I45" s="158"/>
      <c r="J45" s="160"/>
      <c r="K45" s="160"/>
      <c r="L45" s="160"/>
      <c r="M45" s="160"/>
      <c r="N45" s="160"/>
      <c r="O45" s="160"/>
      <c r="P45" s="160"/>
      <c r="Q45" s="85"/>
    </row>
    <row r="46" spans="1:19">
      <c r="A46" s="86"/>
      <c r="B46" s="73"/>
      <c r="C46" s="150"/>
      <c r="D46" s="73"/>
      <c r="E46" s="150"/>
      <c r="F46" s="150"/>
      <c r="G46" s="101"/>
      <c r="H46" s="101"/>
      <c r="I46" s="158"/>
      <c r="J46" s="394" t="s">
        <v>189</v>
      </c>
      <c r="K46" s="394"/>
      <c r="L46" s="394"/>
      <c r="M46" s="394"/>
      <c r="N46" s="394"/>
      <c r="O46" s="254">
        <v>536204053</v>
      </c>
      <c r="P46" s="254">
        <v>620793418</v>
      </c>
      <c r="Q46" s="85"/>
    </row>
    <row r="47" spans="1:19" s="260" customFormat="1">
      <c r="A47" s="255"/>
      <c r="B47" s="256"/>
      <c r="C47" s="393" t="s">
        <v>190</v>
      </c>
      <c r="D47" s="393"/>
      <c r="E47" s="393"/>
      <c r="F47" s="393"/>
      <c r="G47" s="257">
        <f>G13-G26</f>
        <v>1732404727</v>
      </c>
      <c r="H47" s="257">
        <f>H13-H26</f>
        <v>716225206</v>
      </c>
      <c r="I47" s="258"/>
      <c r="J47" s="394" t="s">
        <v>191</v>
      </c>
      <c r="K47" s="394"/>
      <c r="L47" s="394"/>
      <c r="M47" s="394"/>
      <c r="N47" s="394"/>
      <c r="O47" s="254">
        <f>+O46+O42</f>
        <v>1230182030</v>
      </c>
      <c r="P47" s="254">
        <f>+P46+P42</f>
        <v>536204053</v>
      </c>
      <c r="Q47" s="259"/>
      <c r="S47" s="261" t="s">
        <v>135</v>
      </c>
    </row>
    <row r="48" spans="1:19" s="260" customFormat="1">
      <c r="A48" s="255"/>
      <c r="B48" s="256"/>
      <c r="C48" s="250"/>
      <c r="D48" s="250"/>
      <c r="E48" s="250"/>
      <c r="F48" s="250"/>
      <c r="G48" s="262"/>
      <c r="H48" s="262"/>
      <c r="I48" s="256"/>
      <c r="O48" s="263">
        <f>+ESF!D18-EFE!O47</f>
        <v>0</v>
      </c>
      <c r="P48" s="264"/>
      <c r="Q48" s="259"/>
    </row>
    <row r="49" spans="1:17" ht="14.25" customHeight="1">
      <c r="A49" s="115"/>
      <c r="B49" s="116"/>
      <c r="C49" s="265"/>
      <c r="D49" s="265"/>
      <c r="E49" s="265"/>
      <c r="F49" s="265"/>
      <c r="G49" s="266"/>
      <c r="H49" s="266"/>
      <c r="I49" s="116"/>
      <c r="J49" s="121"/>
      <c r="K49" s="121"/>
      <c r="L49" s="121"/>
      <c r="M49" s="121"/>
      <c r="N49" s="121"/>
      <c r="O49" s="121"/>
      <c r="P49" s="267"/>
      <c r="Q49" s="118"/>
    </row>
    <row r="50" spans="1:17" ht="14.25" customHeight="1">
      <c r="A50" s="73"/>
      <c r="D50" s="268" t="s">
        <v>62</v>
      </c>
      <c r="E50" s="268"/>
      <c r="F50" s="268"/>
      <c r="G50" s="268"/>
      <c r="H50" s="268"/>
      <c r="I50" s="268"/>
      <c r="J50" s="268"/>
      <c r="K50" s="268"/>
      <c r="L50" s="237"/>
      <c r="M50" s="237"/>
      <c r="N50" s="237"/>
      <c r="O50" s="244"/>
      <c r="P50" s="244"/>
      <c r="Q50" s="61"/>
    </row>
    <row r="51" spans="1:17" ht="6" customHeight="1">
      <c r="A51" s="73"/>
      <c r="I51" s="73"/>
      <c r="J51" s="61"/>
      <c r="K51" s="61"/>
      <c r="L51" s="61"/>
      <c r="M51" s="61"/>
      <c r="N51" s="61"/>
      <c r="O51" s="61"/>
      <c r="P51" s="228"/>
      <c r="Q51" s="61"/>
    </row>
    <row r="52" spans="1:17" ht="15" customHeight="1">
      <c r="A52" s="61"/>
      <c r="B52" s="88"/>
      <c r="C52" s="88"/>
      <c r="D52" s="88"/>
      <c r="E52" s="88"/>
      <c r="F52" s="88"/>
      <c r="G52" s="88"/>
      <c r="H52" s="88"/>
      <c r="I52" s="88"/>
      <c r="J52" s="88"/>
      <c r="K52" s="61"/>
      <c r="L52" s="61"/>
      <c r="M52" s="61"/>
      <c r="N52" s="61"/>
      <c r="O52" s="201" t="str">
        <f>IF(O46=ESF!E18," ","ERROR SALDO FINAL 2015")</f>
        <v xml:space="preserve"> </v>
      </c>
      <c r="P52" s="228"/>
      <c r="Q52" s="61"/>
    </row>
    <row r="53" spans="1:17" ht="22.5" customHeight="1">
      <c r="A53" s="61"/>
      <c r="B53" s="88"/>
      <c r="C53" s="119"/>
      <c r="D53" s="62"/>
      <c r="E53" s="62"/>
      <c r="F53" s="61"/>
      <c r="G53" s="120"/>
      <c r="H53" s="119"/>
      <c r="I53" s="62"/>
      <c r="J53" s="62"/>
      <c r="K53" s="61"/>
      <c r="L53" s="61"/>
      <c r="M53" s="61"/>
      <c r="N53" s="61"/>
      <c r="O53" s="269"/>
      <c r="P53" s="228"/>
      <c r="Q53" s="61"/>
    </row>
    <row r="54" spans="1:17" ht="12" customHeight="1">
      <c r="A54" s="61"/>
      <c r="B54" s="88"/>
      <c r="C54" s="119"/>
      <c r="D54" s="395"/>
      <c r="E54" s="395"/>
      <c r="F54" s="395"/>
      <c r="G54" s="395"/>
      <c r="H54" s="119"/>
      <c r="I54" s="62"/>
      <c r="J54" s="62"/>
      <c r="K54" s="61"/>
      <c r="L54" s="396"/>
      <c r="M54" s="396"/>
      <c r="N54" s="396"/>
      <c r="O54" s="396"/>
      <c r="P54" s="228"/>
      <c r="Q54" s="61"/>
    </row>
    <row r="55" spans="1:17" ht="14.1" customHeight="1">
      <c r="A55" s="67"/>
      <c r="C55" s="352" t="s">
        <v>63</v>
      </c>
      <c r="D55" s="352"/>
      <c r="E55" s="352"/>
      <c r="F55" s="352"/>
      <c r="G55" s="352"/>
      <c r="H55" s="67"/>
      <c r="I55" s="67"/>
      <c r="J55" s="67"/>
      <c r="K55" s="67"/>
      <c r="L55" s="353" t="s">
        <v>64</v>
      </c>
      <c r="M55" s="353"/>
      <c r="N55" s="353"/>
      <c r="O55" s="353"/>
      <c r="P55" s="67"/>
      <c r="Q55" s="67"/>
    </row>
    <row r="56" spans="1:17" ht="14.1" customHeight="1">
      <c r="A56" s="61"/>
      <c r="C56" s="345" t="s">
        <v>65</v>
      </c>
      <c r="D56" s="345"/>
      <c r="E56" s="345"/>
      <c r="F56" s="345"/>
      <c r="G56" s="345"/>
      <c r="H56" s="68"/>
      <c r="I56" s="68"/>
      <c r="J56" s="68"/>
      <c r="K56" s="68"/>
      <c r="L56" s="392" t="s">
        <v>66</v>
      </c>
      <c r="M56" s="392"/>
      <c r="N56" s="392"/>
      <c r="O56" s="392"/>
      <c r="P56" s="68"/>
      <c r="Q56" s="68"/>
    </row>
    <row r="57" spans="1:17">
      <c r="C57" s="344"/>
      <c r="D57" s="344"/>
      <c r="E57" s="344"/>
      <c r="F57" s="344"/>
      <c r="G57" s="344"/>
    </row>
    <row r="58" spans="1:17">
      <c r="C58" s="344"/>
      <c r="D58" s="344"/>
      <c r="E58" s="344"/>
      <c r="F58" s="344"/>
      <c r="G58" s="344"/>
    </row>
    <row r="59" spans="1:17">
      <c r="C59" s="344"/>
      <c r="D59" s="344"/>
      <c r="E59" s="344"/>
      <c r="F59" s="344"/>
      <c r="G59" s="344"/>
    </row>
    <row r="60" spans="1:17">
      <c r="C60" s="344"/>
      <c r="D60" s="344"/>
      <c r="E60" s="344"/>
      <c r="F60" s="344"/>
      <c r="G60" s="344"/>
    </row>
    <row r="61" spans="1:17">
      <c r="C61" s="344"/>
      <c r="D61" s="344"/>
      <c r="E61" s="344"/>
      <c r="F61" s="344"/>
      <c r="G61" s="344"/>
    </row>
    <row r="62" spans="1:17">
      <c r="C62" s="344"/>
      <c r="D62" s="344"/>
      <c r="E62" s="344"/>
      <c r="F62" s="344"/>
      <c r="G62" s="344"/>
    </row>
    <row r="63" spans="1:17">
      <c r="C63" s="344"/>
      <c r="D63" s="344"/>
      <c r="E63" s="344"/>
      <c r="F63" s="344"/>
      <c r="G63" s="344"/>
    </row>
  </sheetData>
  <sheetProtection formatCells="0" selectLockedCells="1"/>
  <mergeCells count="65">
    <mergeCell ref="A1:Q1"/>
    <mergeCell ref="A2:Q2"/>
    <mergeCell ref="A3:Q3"/>
    <mergeCell ref="A5:Q5"/>
    <mergeCell ref="B8:E8"/>
    <mergeCell ref="J8:M8"/>
    <mergeCell ref="B11:F11"/>
    <mergeCell ref="J11:N11"/>
    <mergeCell ref="C13:F13"/>
    <mergeCell ref="K13:N13"/>
    <mergeCell ref="D14:F14"/>
    <mergeCell ref="L14:N14"/>
    <mergeCell ref="D22:F22"/>
    <mergeCell ref="K22:N22"/>
    <mergeCell ref="D15:F15"/>
    <mergeCell ref="L15:N15"/>
    <mergeCell ref="D16:F16"/>
    <mergeCell ref="L16:N16"/>
    <mergeCell ref="D17:F17"/>
    <mergeCell ref="D18:F18"/>
    <mergeCell ref="D19:F19"/>
    <mergeCell ref="D20:F20"/>
    <mergeCell ref="L20:N20"/>
    <mergeCell ref="D21:F21"/>
    <mergeCell ref="L21:N21"/>
    <mergeCell ref="D34:F34"/>
    <mergeCell ref="D23:F23"/>
    <mergeCell ref="D24:E24"/>
    <mergeCell ref="J25:N25"/>
    <mergeCell ref="C26:F26"/>
    <mergeCell ref="D27:F27"/>
    <mergeCell ref="D28:F28"/>
    <mergeCell ref="D29:F29"/>
    <mergeCell ref="D31:F31"/>
    <mergeCell ref="L31:N31"/>
    <mergeCell ref="D32:F32"/>
    <mergeCell ref="D33:F33"/>
    <mergeCell ref="J46:N46"/>
    <mergeCell ref="D35:F35"/>
    <mergeCell ref="D36:F36"/>
    <mergeCell ref="D37:F37"/>
    <mergeCell ref="L37:N37"/>
    <mergeCell ref="D38:F38"/>
    <mergeCell ref="D39:F39"/>
    <mergeCell ref="K39:N39"/>
    <mergeCell ref="D41:F41"/>
    <mergeCell ref="D42:F42"/>
    <mergeCell ref="J42:N42"/>
    <mergeCell ref="D43:F43"/>
    <mergeCell ref="D45:F45"/>
    <mergeCell ref="C47:F47"/>
    <mergeCell ref="J47:N47"/>
    <mergeCell ref="D54:G54"/>
    <mergeCell ref="L54:O54"/>
    <mergeCell ref="C55:G55"/>
    <mergeCell ref="L55:O55"/>
    <mergeCell ref="C61:G61"/>
    <mergeCell ref="C62:G62"/>
    <mergeCell ref="C63:G63"/>
    <mergeCell ref="C56:G56"/>
    <mergeCell ref="L56:O56"/>
    <mergeCell ref="C57:G57"/>
    <mergeCell ref="C58:G58"/>
    <mergeCell ref="C59:G59"/>
    <mergeCell ref="C60:G60"/>
  </mergeCells>
  <pageMargins left="1.3385826771653544" right="1.3385826771653544" top="0" bottom="0" header="0" footer="0"/>
  <pageSetup scale="60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showGridLines="0" zoomScaleNormal="100" workbookViewId="0">
      <selection activeCell="F26" sqref="F26:G34"/>
    </sheetView>
  </sheetViews>
  <sheetFormatPr baseColWidth="10" defaultColWidth="0" defaultRowHeight="15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5">
      <c r="B1" s="61"/>
      <c r="C1" s="74"/>
      <c r="D1" s="369"/>
      <c r="E1" s="369"/>
      <c r="F1" s="369"/>
      <c r="G1" s="369"/>
      <c r="H1" s="369"/>
      <c r="I1" s="74"/>
      <c r="J1" s="74"/>
      <c r="K1" s="65"/>
      <c r="L1" s="65"/>
      <c r="M1" s="61"/>
      <c r="N1" s="61"/>
    </row>
    <row r="2" spans="2:15">
      <c r="B2" s="61"/>
      <c r="C2" s="74"/>
      <c r="D2" s="367" t="s">
        <v>192</v>
      </c>
      <c r="E2" s="367"/>
      <c r="F2" s="367"/>
      <c r="G2" s="367"/>
      <c r="H2" s="367"/>
      <c r="I2" s="74"/>
      <c r="J2" s="74"/>
      <c r="K2" s="65"/>
      <c r="L2" s="65"/>
      <c r="M2" s="61"/>
      <c r="N2" s="61"/>
    </row>
    <row r="3" spans="2:15">
      <c r="B3" s="61"/>
      <c r="C3" s="74"/>
      <c r="D3" s="367" t="s">
        <v>131</v>
      </c>
      <c r="E3" s="367"/>
      <c r="F3" s="367"/>
      <c r="G3" s="367"/>
      <c r="H3" s="367"/>
      <c r="I3" s="74"/>
      <c r="J3" s="74"/>
      <c r="K3" s="65"/>
      <c r="L3" s="65"/>
      <c r="M3" s="61"/>
      <c r="N3" s="61"/>
    </row>
    <row r="4" spans="2:15">
      <c r="B4" s="61"/>
      <c r="C4" s="74"/>
      <c r="D4" s="367" t="s">
        <v>2</v>
      </c>
      <c r="E4" s="367"/>
      <c r="F4" s="367"/>
      <c r="G4" s="367"/>
      <c r="H4" s="367"/>
      <c r="I4" s="74"/>
      <c r="J4" s="74"/>
      <c r="K4" s="65"/>
      <c r="L4" s="65"/>
      <c r="M4" s="61"/>
      <c r="N4" s="61"/>
    </row>
    <row r="5" spans="2:15">
      <c r="B5" s="176"/>
      <c r="C5" s="271"/>
      <c r="D5" s="415" t="s">
        <v>3</v>
      </c>
      <c r="E5" s="415"/>
      <c r="F5" s="415"/>
      <c r="G5" s="415"/>
      <c r="H5" s="415"/>
      <c r="I5" s="272"/>
      <c r="J5" s="273"/>
      <c r="K5" s="273"/>
      <c r="L5" s="273"/>
      <c r="M5" s="273"/>
      <c r="N5" s="273"/>
    </row>
    <row r="6" spans="2:15" ht="9.75" customHeight="1">
      <c r="B6" s="368"/>
      <c r="C6" s="368"/>
      <c r="D6" s="368"/>
      <c r="E6" s="368"/>
      <c r="F6" s="368"/>
      <c r="G6" s="368"/>
      <c r="H6" s="368"/>
      <c r="I6" s="368"/>
      <c r="J6" s="368"/>
      <c r="K6" s="61"/>
      <c r="L6" s="61"/>
      <c r="M6" s="61"/>
      <c r="N6" s="61"/>
    </row>
    <row r="7" spans="2:15" ht="8.25" customHeight="1">
      <c r="B7" s="410"/>
      <c r="C7" s="368"/>
      <c r="D7" s="368"/>
      <c r="E7" s="368"/>
      <c r="F7" s="368"/>
      <c r="G7" s="368"/>
      <c r="H7" s="368"/>
      <c r="I7" s="368"/>
      <c r="J7" s="368"/>
      <c r="K7" s="61"/>
      <c r="L7" s="61"/>
      <c r="M7" s="61"/>
      <c r="N7" s="61"/>
    </row>
    <row r="8" spans="2:15">
      <c r="B8" s="274"/>
      <c r="C8" s="411" t="s">
        <v>5</v>
      </c>
      <c r="D8" s="411"/>
      <c r="E8" s="413" t="s">
        <v>193</v>
      </c>
      <c r="F8" s="413" t="s">
        <v>194</v>
      </c>
      <c r="G8" s="411" t="s">
        <v>195</v>
      </c>
      <c r="H8" s="411" t="s">
        <v>196</v>
      </c>
      <c r="I8" s="411" t="s">
        <v>197</v>
      </c>
      <c r="J8" s="275"/>
      <c r="K8" s="276"/>
      <c r="L8" s="276"/>
      <c r="M8" s="276"/>
      <c r="N8" s="276"/>
    </row>
    <row r="9" spans="2:15">
      <c r="B9" s="277"/>
      <c r="C9" s="412"/>
      <c r="D9" s="412"/>
      <c r="E9" s="414"/>
      <c r="F9" s="414"/>
      <c r="G9" s="412"/>
      <c r="H9" s="412"/>
      <c r="I9" s="412"/>
      <c r="J9" s="278"/>
      <c r="K9" s="276"/>
      <c r="L9" s="276"/>
      <c r="M9" s="276"/>
      <c r="N9" s="276"/>
    </row>
    <row r="10" spans="2:15" ht="6" customHeight="1">
      <c r="B10" s="405"/>
      <c r="C10" s="368"/>
      <c r="D10" s="368"/>
      <c r="E10" s="368"/>
      <c r="F10" s="368"/>
      <c r="G10" s="368"/>
      <c r="H10" s="368"/>
      <c r="I10" s="368"/>
      <c r="J10" s="406"/>
      <c r="K10" s="61"/>
      <c r="L10" s="61"/>
      <c r="M10" s="61"/>
      <c r="N10" s="61"/>
    </row>
    <row r="11" spans="2:15" ht="10.5" customHeight="1">
      <c r="B11" s="407"/>
      <c r="C11" s="408"/>
      <c r="D11" s="408"/>
      <c r="E11" s="408"/>
      <c r="F11" s="408"/>
      <c r="G11" s="408"/>
      <c r="H11" s="408"/>
      <c r="I11" s="408"/>
      <c r="J11" s="409"/>
      <c r="K11" s="65"/>
      <c r="L11" s="65"/>
      <c r="M11" s="61"/>
      <c r="N11" s="61"/>
    </row>
    <row r="12" spans="2:15">
      <c r="B12" s="279"/>
      <c r="C12" s="402" t="s">
        <v>72</v>
      </c>
      <c r="D12" s="402"/>
      <c r="E12" s="280"/>
      <c r="F12" s="280"/>
      <c r="G12" s="280"/>
      <c r="H12" s="280"/>
      <c r="I12" s="280"/>
      <c r="J12" s="281"/>
      <c r="K12" s="65"/>
      <c r="L12" s="65"/>
      <c r="M12" s="61"/>
      <c r="N12" s="61"/>
    </row>
    <row r="13" spans="2:15">
      <c r="B13" s="102"/>
      <c r="C13" s="282"/>
      <c r="D13" s="282"/>
      <c r="E13" s="280"/>
      <c r="F13" s="280"/>
      <c r="G13" s="280"/>
      <c r="H13" s="280"/>
      <c r="I13" s="280"/>
      <c r="J13" s="281"/>
      <c r="K13" s="65"/>
      <c r="L13" s="65"/>
      <c r="M13" s="61"/>
      <c r="N13" s="61"/>
    </row>
    <row r="14" spans="2:15">
      <c r="B14" s="283"/>
      <c r="C14" s="365" t="s">
        <v>74</v>
      </c>
      <c r="D14" s="365"/>
      <c r="E14" s="284">
        <f>SUM(E16:E22)</f>
        <v>1405385594.5999987</v>
      </c>
      <c r="F14" s="284">
        <f>SUM(F16:F22)</f>
        <v>21699188339.639999</v>
      </c>
      <c r="G14" s="284">
        <f>SUM(G16:G22)</f>
        <v>20730912081.889999</v>
      </c>
      <c r="H14" s="284">
        <f>SUM(H16:H22)</f>
        <v>2373661852.3499985</v>
      </c>
      <c r="I14" s="285">
        <f>SUM(I16:I22)</f>
        <v>968276257.75</v>
      </c>
      <c r="J14" s="286"/>
      <c r="K14" s="65"/>
      <c r="L14" s="65"/>
      <c r="M14" s="61"/>
      <c r="N14" s="61"/>
    </row>
    <row r="15" spans="2:15">
      <c r="B15" s="86"/>
      <c r="C15" s="73"/>
      <c r="D15" s="73"/>
      <c r="E15" s="158"/>
      <c r="F15" s="158"/>
      <c r="G15" s="158"/>
      <c r="H15" s="158"/>
      <c r="I15" s="158"/>
      <c r="J15" s="287"/>
      <c r="K15" s="65"/>
      <c r="L15" s="65"/>
      <c r="M15" s="61"/>
      <c r="N15" s="61"/>
      <c r="O15" s="61"/>
    </row>
    <row r="16" spans="2:15">
      <c r="B16" s="288"/>
      <c r="C16" s="401" t="s">
        <v>76</v>
      </c>
      <c r="D16" s="401"/>
      <c r="E16" s="240">
        <v>536204053.45999908</v>
      </c>
      <c r="F16" s="240">
        <v>12029149940.099998</v>
      </c>
      <c r="G16" s="240">
        <v>11335171963.349998</v>
      </c>
      <c r="H16" s="101">
        <f t="shared" ref="H16:H22" si="0">E16+F16-G16</f>
        <v>1230182030.2099991</v>
      </c>
      <c r="I16" s="289">
        <f t="shared" ref="I16:I22" si="1">H16-E16</f>
        <v>693977976.75</v>
      </c>
      <c r="J16" s="287"/>
      <c r="K16" s="65"/>
      <c r="L16" s="65"/>
      <c r="M16" s="61"/>
      <c r="N16" s="61"/>
      <c r="O16" s="61"/>
    </row>
    <row r="17" spans="2:16">
      <c r="B17" s="288"/>
      <c r="C17" s="401" t="s">
        <v>78</v>
      </c>
      <c r="D17" s="401"/>
      <c r="E17" s="240">
        <v>860412608.72999954</v>
      </c>
      <c r="F17" s="240">
        <v>9670038399.5400009</v>
      </c>
      <c r="G17" s="240">
        <v>9395740118.5400009</v>
      </c>
      <c r="H17" s="101">
        <f t="shared" si="0"/>
        <v>1134710889.7299995</v>
      </c>
      <c r="I17" s="290">
        <f t="shared" si="1"/>
        <v>274298281</v>
      </c>
      <c r="J17" s="287"/>
      <c r="K17" s="65"/>
      <c r="L17" s="65"/>
      <c r="M17" s="61"/>
      <c r="N17" s="61"/>
      <c r="O17" s="61"/>
    </row>
    <row r="18" spans="2:16">
      <c r="B18" s="288"/>
      <c r="C18" s="401" t="s">
        <v>80</v>
      </c>
      <c r="D18" s="401"/>
      <c r="E18" s="240">
        <v>0</v>
      </c>
      <c r="F18" s="240">
        <v>0</v>
      </c>
      <c r="G18" s="240">
        <v>0</v>
      </c>
      <c r="H18" s="101">
        <f t="shared" si="0"/>
        <v>0</v>
      </c>
      <c r="I18" s="290">
        <f t="shared" si="1"/>
        <v>0</v>
      </c>
      <c r="J18" s="287"/>
      <c r="K18" s="65"/>
      <c r="L18" s="65"/>
      <c r="M18" s="61"/>
      <c r="N18" s="61"/>
      <c r="O18" s="61"/>
      <c r="P18">
        <v>107254326</v>
      </c>
    </row>
    <row r="19" spans="2:16">
      <c r="B19" s="86"/>
      <c r="C19" s="401" t="s">
        <v>82</v>
      </c>
      <c r="D19" s="401"/>
      <c r="E19" s="240">
        <v>0</v>
      </c>
      <c r="F19" s="240">
        <v>0</v>
      </c>
      <c r="G19" s="240">
        <v>0</v>
      </c>
      <c r="H19" s="101">
        <f t="shared" si="0"/>
        <v>0</v>
      </c>
      <c r="I19" s="101">
        <f t="shared" si="1"/>
        <v>0</v>
      </c>
      <c r="J19" s="287"/>
      <c r="K19" s="65"/>
      <c r="L19" s="65"/>
      <c r="M19" s="61"/>
      <c r="N19" s="61"/>
      <c r="O19" s="61" t="s">
        <v>135</v>
      </c>
      <c r="P19">
        <v>147231135</v>
      </c>
    </row>
    <row r="20" spans="2:16">
      <c r="B20" s="86"/>
      <c r="C20" s="401" t="s">
        <v>84</v>
      </c>
      <c r="D20" s="401"/>
      <c r="E20" s="240">
        <v>8768932.4100000001</v>
      </c>
      <c r="F20" s="240">
        <v>0</v>
      </c>
      <c r="G20" s="240">
        <v>0</v>
      </c>
      <c r="H20" s="101">
        <f t="shared" si="0"/>
        <v>8768932.4100000001</v>
      </c>
      <c r="I20" s="291">
        <f t="shared" si="1"/>
        <v>0</v>
      </c>
      <c r="J20" s="287"/>
      <c r="K20" s="65"/>
      <c r="L20" s="65"/>
      <c r="M20" s="61"/>
      <c r="N20" s="61"/>
      <c r="O20" s="61"/>
      <c r="P20">
        <v>183752220</v>
      </c>
    </row>
    <row r="21" spans="2:16">
      <c r="B21" s="288"/>
      <c r="C21" s="401" t="s">
        <v>86</v>
      </c>
      <c r="D21" s="401"/>
      <c r="E21" s="240">
        <v>0</v>
      </c>
      <c r="F21" s="240">
        <v>0</v>
      </c>
      <c r="G21" s="240">
        <v>0</v>
      </c>
      <c r="H21" s="101">
        <f t="shared" si="0"/>
        <v>0</v>
      </c>
      <c r="I21" s="101">
        <f t="shared" si="1"/>
        <v>0</v>
      </c>
      <c r="J21" s="287"/>
      <c r="K21" s="65"/>
      <c r="L21" s="65"/>
      <c r="M21" s="61" t="s">
        <v>135</v>
      </c>
      <c r="N21" s="61"/>
      <c r="O21" s="61"/>
    </row>
    <row r="22" spans="2:16">
      <c r="B22" s="86"/>
      <c r="C22" s="401" t="s">
        <v>88</v>
      </c>
      <c r="D22" s="401"/>
      <c r="E22" s="240">
        <v>0</v>
      </c>
      <c r="F22" s="240">
        <v>0</v>
      </c>
      <c r="G22" s="240">
        <v>0</v>
      </c>
      <c r="H22" s="101">
        <f t="shared" si="0"/>
        <v>0</v>
      </c>
      <c r="I22" s="101">
        <f t="shared" si="1"/>
        <v>0</v>
      </c>
      <c r="J22" s="287"/>
    </row>
    <row r="23" spans="2:16">
      <c r="B23" s="288"/>
      <c r="C23" s="248"/>
      <c r="D23" s="248"/>
      <c r="E23" s="292"/>
      <c r="F23" s="292"/>
      <c r="G23" s="292"/>
      <c r="H23" s="292"/>
      <c r="I23" s="292"/>
      <c r="J23" s="287"/>
    </row>
    <row r="24" spans="2:16">
      <c r="B24" s="293"/>
      <c r="C24" s="365" t="s">
        <v>93</v>
      </c>
      <c r="D24" s="365"/>
      <c r="E24" s="284">
        <f>E26+E27+E28+E29+E30-E31+E32-E33-E34</f>
        <v>35370596203.900002</v>
      </c>
      <c r="F24" s="284">
        <f>F26+F27+F28+F29+F30-F31+F32-F33+F34</f>
        <v>1067504542.4299999</v>
      </c>
      <c r="G24" s="284">
        <f>G26+G27+G28+G29+G30-G31+G32-G33+G34</f>
        <v>675363669.37</v>
      </c>
      <c r="H24" s="284">
        <f>H26+H27+H28+H29+H30-H31+H32-H33+H34</f>
        <v>35762737076.959999</v>
      </c>
      <c r="I24" s="285">
        <f>I26+I27+I28+I29+I30-I31+I32-I33+I34</f>
        <v>392140873.05999929</v>
      </c>
      <c r="J24" s="286"/>
    </row>
    <row r="25" spans="2:16">
      <c r="B25" s="288"/>
      <c r="C25" s="73"/>
      <c r="D25" s="248"/>
      <c r="E25" s="158"/>
      <c r="F25" s="158"/>
      <c r="G25" s="158"/>
      <c r="H25" s="158"/>
      <c r="I25" s="158"/>
      <c r="J25" s="287"/>
    </row>
    <row r="26" spans="2:16">
      <c r="B26" s="288"/>
      <c r="C26" s="401" t="s">
        <v>95</v>
      </c>
      <c r="D26" s="401"/>
      <c r="E26" s="240">
        <v>38543822.939999819</v>
      </c>
      <c r="F26" s="240">
        <v>890418779.57999992</v>
      </c>
      <c r="G26" s="240">
        <v>670980432.48000002</v>
      </c>
      <c r="H26" s="101">
        <f t="shared" ref="H26:H34" si="2">E26+F26-G26</f>
        <v>257982170.03999972</v>
      </c>
      <c r="I26" s="101">
        <f t="shared" ref="I26:I34" si="3">H26-E26</f>
        <v>219438347.0999999</v>
      </c>
      <c r="J26" s="287"/>
    </row>
    <row r="27" spans="2:16">
      <c r="B27" s="86"/>
      <c r="C27" s="401" t="s">
        <v>97</v>
      </c>
      <c r="D27" s="401"/>
      <c r="E27" s="240">
        <v>10560512.85</v>
      </c>
      <c r="F27" s="240">
        <v>0</v>
      </c>
      <c r="G27" s="240">
        <v>0</v>
      </c>
      <c r="H27" s="101">
        <f t="shared" si="2"/>
        <v>10560512.85</v>
      </c>
      <c r="I27" s="291">
        <f t="shared" si="3"/>
        <v>0</v>
      </c>
      <c r="J27" s="287"/>
    </row>
    <row r="28" spans="2:16">
      <c r="B28" s="86"/>
      <c r="C28" s="401" t="s">
        <v>99</v>
      </c>
      <c r="D28" s="401"/>
      <c r="E28" s="240">
        <v>33201757175.459999</v>
      </c>
      <c r="F28" s="240">
        <v>149251330.64000002</v>
      </c>
      <c r="G28" s="240">
        <v>0</v>
      </c>
      <c r="H28" s="101">
        <f t="shared" si="2"/>
        <v>33351008506.099998</v>
      </c>
      <c r="I28" s="289">
        <f t="shared" si="3"/>
        <v>149251330.63999939</v>
      </c>
      <c r="J28" s="287"/>
    </row>
    <row r="29" spans="2:16">
      <c r="B29" s="86"/>
      <c r="C29" s="401" t="s">
        <v>198</v>
      </c>
      <c r="D29" s="401"/>
      <c r="E29" s="240">
        <v>2098450170.3199999</v>
      </c>
      <c r="F29" s="240">
        <v>27753428.890000001</v>
      </c>
      <c r="G29" s="240">
        <v>4383236.8899999997</v>
      </c>
      <c r="H29" s="101">
        <f t="shared" si="2"/>
        <v>2121820362.3199999</v>
      </c>
      <c r="I29" s="101">
        <f t="shared" si="3"/>
        <v>23370192</v>
      </c>
      <c r="J29" s="287"/>
    </row>
    <row r="30" spans="2:16">
      <c r="B30" s="86"/>
      <c r="C30" s="401" t="s">
        <v>103</v>
      </c>
      <c r="D30" s="401"/>
      <c r="E30" s="240">
        <v>21284522.330000002</v>
      </c>
      <c r="F30" s="240">
        <v>81003.320000000007</v>
      </c>
      <c r="G30" s="240">
        <v>0</v>
      </c>
      <c r="H30" s="101">
        <f t="shared" si="2"/>
        <v>21365525.650000002</v>
      </c>
      <c r="I30" s="101">
        <f t="shared" si="3"/>
        <v>81003.320000000298</v>
      </c>
      <c r="J30" s="287"/>
      <c r="P30">
        <v>487061009</v>
      </c>
    </row>
    <row r="31" spans="2:16">
      <c r="B31" s="86"/>
      <c r="C31" s="401" t="s">
        <v>105</v>
      </c>
      <c r="D31" s="401"/>
      <c r="E31" s="240">
        <v>0</v>
      </c>
      <c r="F31" s="240">
        <v>0</v>
      </c>
      <c r="G31" s="240">
        <v>0</v>
      </c>
      <c r="H31" s="101">
        <f t="shared" si="2"/>
        <v>0</v>
      </c>
      <c r="I31" s="101">
        <f t="shared" si="3"/>
        <v>0</v>
      </c>
      <c r="J31" s="287"/>
    </row>
    <row r="32" spans="2:16">
      <c r="B32" s="86"/>
      <c r="C32" s="401" t="s">
        <v>107</v>
      </c>
      <c r="D32" s="401"/>
      <c r="E32" s="240">
        <v>0</v>
      </c>
      <c r="F32" s="240">
        <v>0</v>
      </c>
      <c r="G32" s="240">
        <v>0</v>
      </c>
      <c r="H32" s="101">
        <f t="shared" si="2"/>
        <v>0</v>
      </c>
      <c r="I32" s="289">
        <f t="shared" si="3"/>
        <v>0</v>
      </c>
      <c r="J32" s="287"/>
    </row>
    <row r="33" spans="1:18">
      <c r="B33" s="86"/>
      <c r="C33" s="401" t="s">
        <v>108</v>
      </c>
      <c r="D33" s="401"/>
      <c r="E33" s="294"/>
      <c r="F33" s="240">
        <v>0</v>
      </c>
      <c r="G33" s="240">
        <v>0</v>
      </c>
      <c r="H33" s="295">
        <f t="shared" si="2"/>
        <v>0</v>
      </c>
      <c r="I33" s="295">
        <f t="shared" si="3"/>
        <v>0</v>
      </c>
      <c r="J33" s="287"/>
    </row>
    <row r="34" spans="1:18">
      <c r="B34" s="288"/>
      <c r="C34" s="401" t="s">
        <v>110</v>
      </c>
      <c r="D34" s="401"/>
      <c r="E34" s="240"/>
      <c r="F34" s="240">
        <v>0</v>
      </c>
      <c r="G34" s="240">
        <v>0</v>
      </c>
      <c r="H34" s="101">
        <f t="shared" si="2"/>
        <v>0</v>
      </c>
      <c r="I34" s="101">
        <f t="shared" si="3"/>
        <v>0</v>
      </c>
      <c r="J34" s="287"/>
      <c r="P34">
        <v>8045382</v>
      </c>
    </row>
    <row r="35" spans="1:18">
      <c r="B35" s="86"/>
      <c r="C35" s="248"/>
      <c r="D35" s="248"/>
      <c r="E35" s="292"/>
      <c r="F35" s="158"/>
      <c r="G35" s="158"/>
      <c r="H35" s="158"/>
      <c r="I35" s="158"/>
      <c r="J35" s="287"/>
    </row>
    <row r="36" spans="1:18">
      <c r="B36" s="102"/>
      <c r="C36" s="402" t="s">
        <v>199</v>
      </c>
      <c r="D36" s="402"/>
      <c r="E36" s="284">
        <f>E14+E24</f>
        <v>36775981798.5</v>
      </c>
      <c r="F36" s="284">
        <f>F14+F24</f>
        <v>22766692882.07</v>
      </c>
      <c r="G36" s="284">
        <f>G14+G24</f>
        <v>21406275751.259998</v>
      </c>
      <c r="H36" s="284">
        <f>H14+H24</f>
        <v>38136398929.309998</v>
      </c>
      <c r="I36" s="285">
        <f>I14+I24</f>
        <v>1360417130.8099992</v>
      </c>
      <c r="J36" s="281"/>
      <c r="P36">
        <v>528624252</v>
      </c>
    </row>
    <row r="37" spans="1:18">
      <c r="B37" s="115"/>
      <c r="C37" s="116"/>
      <c r="D37" s="116"/>
      <c r="E37" s="116"/>
      <c r="F37" s="116"/>
      <c r="G37" s="116"/>
      <c r="H37" s="116"/>
      <c r="I37" s="116"/>
      <c r="J37" s="296"/>
    </row>
    <row r="38" spans="1:18">
      <c r="B38" s="297"/>
      <c r="C38" s="298"/>
      <c r="D38" s="299"/>
      <c r="E38" s="300"/>
      <c r="F38" s="300"/>
      <c r="G38" s="300"/>
      <c r="H38" s="301"/>
      <c r="I38" s="297"/>
      <c r="J38" s="297"/>
    </row>
    <row r="39" spans="1:18">
      <c r="B39" s="61"/>
      <c r="C39" s="403" t="s">
        <v>62</v>
      </c>
      <c r="D39" s="403"/>
      <c r="E39" s="403"/>
      <c r="F39" s="403"/>
      <c r="G39" s="403"/>
      <c r="H39" s="403"/>
      <c r="I39" s="403"/>
      <c r="J39" s="88"/>
      <c r="K39" s="88"/>
      <c r="L39" s="61"/>
      <c r="M39" s="61"/>
      <c r="N39" s="61"/>
      <c r="O39" s="61"/>
      <c r="P39" s="61"/>
      <c r="Q39" s="61"/>
      <c r="R39" s="61"/>
    </row>
    <row r="40" spans="1:18">
      <c r="B40" s="61"/>
      <c r="C40" s="88"/>
      <c r="D40" s="119"/>
      <c r="E40" s="62"/>
      <c r="F40" s="62"/>
      <c r="G40" s="61"/>
      <c r="H40" s="120"/>
      <c r="I40" s="119"/>
      <c r="J40" s="62"/>
      <c r="K40" s="62"/>
      <c r="L40" s="61"/>
      <c r="M40" s="61"/>
      <c r="N40" s="61"/>
      <c r="O40" s="61"/>
      <c r="P40" s="61"/>
      <c r="Q40" s="61"/>
      <c r="R40" s="61"/>
    </row>
    <row r="41" spans="1:18">
      <c r="B41" s="61"/>
      <c r="C41" s="404"/>
      <c r="D41" s="404"/>
      <c r="E41" s="62"/>
      <c r="F41" s="67"/>
      <c r="G41" s="302"/>
      <c r="H41" s="302"/>
      <c r="I41" s="67"/>
      <c r="J41" s="62"/>
      <c r="K41" s="62"/>
      <c r="L41" s="61"/>
      <c r="M41" s="61"/>
      <c r="N41" s="61"/>
      <c r="O41" s="61"/>
      <c r="P41" s="61"/>
      <c r="Q41" s="61"/>
      <c r="R41" s="61"/>
    </row>
    <row r="42" spans="1:18">
      <c r="A42" s="67"/>
      <c r="B42" s="303"/>
      <c r="C42" s="380" t="s">
        <v>63</v>
      </c>
      <c r="D42" s="380"/>
      <c r="E42" s="67"/>
      <c r="F42" s="67"/>
      <c r="G42" s="353" t="s">
        <v>64</v>
      </c>
      <c r="H42" s="353"/>
      <c r="I42" s="67"/>
      <c r="J42" s="67"/>
      <c r="K42" s="67"/>
      <c r="Q42" s="61"/>
      <c r="R42" s="61"/>
    </row>
    <row r="43" spans="1:18" ht="15" customHeight="1">
      <c r="A43" s="68"/>
      <c r="B43" s="304"/>
      <c r="C43" s="345" t="s">
        <v>65</v>
      </c>
      <c r="D43" s="345"/>
      <c r="E43" s="68"/>
      <c r="F43" s="68"/>
      <c r="G43" s="346" t="s">
        <v>66</v>
      </c>
      <c r="H43" s="346"/>
      <c r="I43" s="68"/>
      <c r="J43" s="68"/>
      <c r="K43" s="61"/>
      <c r="Q43" s="61"/>
      <c r="R43" s="61"/>
    </row>
    <row r="44" spans="1:18">
      <c r="B44" s="304"/>
      <c r="C44" s="344"/>
      <c r="D44" s="344"/>
      <c r="E44" s="140"/>
      <c r="F44" s="61"/>
      <c r="G44" s="61"/>
      <c r="H44" s="61"/>
    </row>
    <row r="45" spans="1:18">
      <c r="B45" s="304"/>
      <c r="C45" s="344"/>
      <c r="D45" s="344"/>
      <c r="E45" s="140"/>
      <c r="F45" s="61"/>
      <c r="G45" s="61"/>
      <c r="H45" s="61"/>
      <c r="P45" s="305">
        <v>653502677</v>
      </c>
    </row>
    <row r="46" spans="1:18">
      <c r="B46" s="304"/>
      <c r="C46" s="344"/>
      <c r="D46" s="344"/>
    </row>
    <row r="47" spans="1:18">
      <c r="B47" s="304"/>
      <c r="C47" s="344"/>
      <c r="D47" s="344"/>
    </row>
    <row r="48" spans="1:18">
      <c r="B48" s="304"/>
      <c r="C48" s="344"/>
      <c r="D48" s="344"/>
    </row>
    <row r="49" spans="2:4">
      <c r="B49" s="304"/>
      <c r="C49" s="344"/>
      <c r="D49" s="344"/>
    </row>
    <row r="50" spans="2:4">
      <c r="B50" s="304"/>
      <c r="C50" s="344"/>
      <c r="D50" s="344"/>
    </row>
  </sheetData>
  <mergeCells count="48">
    <mergeCell ref="B6:J6"/>
    <mergeCell ref="D1:H1"/>
    <mergeCell ref="D2:H2"/>
    <mergeCell ref="D3:H3"/>
    <mergeCell ref="D4:H4"/>
    <mergeCell ref="D5:H5"/>
    <mergeCell ref="C17:D17"/>
    <mergeCell ref="B7:J7"/>
    <mergeCell ref="C8:D9"/>
    <mergeCell ref="E8:E9"/>
    <mergeCell ref="F8:F9"/>
    <mergeCell ref="G8:G9"/>
    <mergeCell ref="H8:H9"/>
    <mergeCell ref="I8:I9"/>
    <mergeCell ref="B10:J10"/>
    <mergeCell ref="B11:J11"/>
    <mergeCell ref="C12:D12"/>
    <mergeCell ref="C14:D14"/>
    <mergeCell ref="C16:D16"/>
    <mergeCell ref="C31:D31"/>
    <mergeCell ref="C18:D18"/>
    <mergeCell ref="C19:D19"/>
    <mergeCell ref="C20:D20"/>
    <mergeCell ref="C21:D21"/>
    <mergeCell ref="C22:D22"/>
    <mergeCell ref="C24:D24"/>
    <mergeCell ref="C26:D26"/>
    <mergeCell ref="C27:D27"/>
    <mergeCell ref="C28:D28"/>
    <mergeCell ref="C29:D29"/>
    <mergeCell ref="C30:D30"/>
    <mergeCell ref="C45:D45"/>
    <mergeCell ref="C32:D32"/>
    <mergeCell ref="C33:D33"/>
    <mergeCell ref="C34:D34"/>
    <mergeCell ref="C36:D36"/>
    <mergeCell ref="C39:I39"/>
    <mergeCell ref="C41:D41"/>
    <mergeCell ref="C42:D42"/>
    <mergeCell ref="G42:H42"/>
    <mergeCell ref="C43:D43"/>
    <mergeCell ref="G43:H43"/>
    <mergeCell ref="C44:D44"/>
    <mergeCell ref="C46:D46"/>
    <mergeCell ref="C47:D47"/>
    <mergeCell ref="C48:D48"/>
    <mergeCell ref="C49:D49"/>
    <mergeCell ref="C50:D50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99"/>
  <sheetViews>
    <sheetView zoomScale="130" zoomScaleNormal="130" workbookViewId="0">
      <selection activeCell="A82" sqref="A82"/>
    </sheetView>
  </sheetViews>
  <sheetFormatPr baseColWidth="10" defaultRowHeight="11.25"/>
  <cols>
    <col min="1" max="1" width="44.28515625" style="306" customWidth="1"/>
    <col min="2" max="2" width="16.5703125" style="306" customWidth="1"/>
    <col min="3" max="3" width="16.7109375" style="306" customWidth="1"/>
    <col min="4" max="4" width="45.42578125" style="306" customWidth="1"/>
    <col min="5" max="5" width="16" style="306" customWidth="1"/>
    <col min="6" max="6" width="16.5703125" style="306" customWidth="1"/>
    <col min="7" max="16384" width="11.42578125" style="306"/>
  </cols>
  <sheetData>
    <row r="5" spans="1:6" ht="12" thickBot="1"/>
    <row r="6" spans="1:6">
      <c r="A6" s="416" t="s">
        <v>200</v>
      </c>
      <c r="B6" s="417"/>
      <c r="C6" s="417"/>
      <c r="D6" s="417"/>
      <c r="E6" s="417"/>
      <c r="F6" s="418"/>
    </row>
    <row r="7" spans="1:6">
      <c r="A7" s="419" t="s">
        <v>201</v>
      </c>
      <c r="B7" s="420"/>
      <c r="C7" s="420"/>
      <c r="D7" s="420"/>
      <c r="E7" s="420"/>
      <c r="F7" s="421"/>
    </row>
    <row r="8" spans="1:6">
      <c r="A8" s="419" t="s">
        <v>202</v>
      </c>
      <c r="B8" s="420"/>
      <c r="C8" s="420"/>
      <c r="D8" s="420"/>
      <c r="E8" s="420"/>
      <c r="F8" s="421"/>
    </row>
    <row r="9" spans="1:6" ht="12" thickBot="1">
      <c r="A9" s="422" t="s">
        <v>203</v>
      </c>
      <c r="B9" s="423"/>
      <c r="C9" s="423"/>
      <c r="D9" s="423"/>
      <c r="E9" s="423"/>
      <c r="F9" s="424"/>
    </row>
    <row r="10" spans="1:6" ht="23.25" thickBot="1">
      <c r="A10" s="307" t="s">
        <v>204</v>
      </c>
      <c r="B10" s="308" t="s">
        <v>205</v>
      </c>
      <c r="C10" s="309" t="s">
        <v>206</v>
      </c>
      <c r="D10" s="308" t="s">
        <v>204</v>
      </c>
      <c r="E10" s="308" t="s">
        <v>207</v>
      </c>
      <c r="F10" s="309" t="s">
        <v>206</v>
      </c>
    </row>
    <row r="11" spans="1:6" ht="25.5" customHeight="1">
      <c r="A11" s="310" t="s">
        <v>208</v>
      </c>
      <c r="B11" s="311"/>
      <c r="C11" s="311"/>
      <c r="D11" s="312" t="s">
        <v>73</v>
      </c>
      <c r="E11" s="313"/>
      <c r="F11" s="313"/>
    </row>
    <row r="12" spans="1:6">
      <c r="A12" s="310" t="s">
        <v>74</v>
      </c>
      <c r="B12" s="314"/>
      <c r="C12" s="314"/>
      <c r="D12" s="312" t="s">
        <v>75</v>
      </c>
      <c r="E12" s="315"/>
      <c r="F12" s="315"/>
    </row>
    <row r="13" spans="1:6" ht="24" customHeight="1">
      <c r="A13" s="316" t="s">
        <v>209</v>
      </c>
      <c r="B13" s="317">
        <f>SUM(B14:B20)</f>
        <v>1230182030</v>
      </c>
      <c r="C13" s="317">
        <f>SUM(C14:C20)</f>
        <v>536204053</v>
      </c>
      <c r="D13" s="318" t="s">
        <v>210</v>
      </c>
      <c r="E13" s="313">
        <f>SUM(E14:E22)</f>
        <v>966611592</v>
      </c>
      <c r="F13" s="313">
        <f>SUM(F14:F22)</f>
        <v>1276592800</v>
      </c>
    </row>
    <row r="14" spans="1:6" ht="15" customHeight="1">
      <c r="A14" s="316" t="s">
        <v>211</v>
      </c>
      <c r="B14" s="319">
        <v>1018764</v>
      </c>
      <c r="C14" s="320">
        <v>10260469</v>
      </c>
      <c r="D14" s="318" t="s">
        <v>212</v>
      </c>
      <c r="E14" s="315">
        <v>301471047</v>
      </c>
      <c r="F14" s="315">
        <v>368027722</v>
      </c>
    </row>
    <row r="15" spans="1:6" ht="15" customHeight="1">
      <c r="A15" s="316" t="s">
        <v>213</v>
      </c>
      <c r="B15" s="320">
        <v>981878777</v>
      </c>
      <c r="C15" s="320">
        <v>462824696</v>
      </c>
      <c r="D15" s="318" t="s">
        <v>214</v>
      </c>
      <c r="E15" s="315">
        <v>250720525</v>
      </c>
      <c r="F15" s="315">
        <v>320657374</v>
      </c>
    </row>
    <row r="16" spans="1:6" ht="15.75" customHeight="1">
      <c r="A16" s="316" t="s">
        <v>215</v>
      </c>
      <c r="B16" s="320">
        <v>0</v>
      </c>
      <c r="C16" s="320">
        <v>0</v>
      </c>
      <c r="D16" s="318" t="s">
        <v>216</v>
      </c>
      <c r="E16" s="315">
        <v>130612399</v>
      </c>
      <c r="F16" s="315">
        <v>301180323</v>
      </c>
    </row>
    <row r="17" spans="1:6" ht="15.75" customHeight="1">
      <c r="A17" s="316" t="s">
        <v>217</v>
      </c>
      <c r="B17" s="319">
        <v>210501960</v>
      </c>
      <c r="C17" s="320">
        <v>28451359</v>
      </c>
      <c r="D17" s="318" t="s">
        <v>218</v>
      </c>
      <c r="E17" s="315">
        <v>0</v>
      </c>
      <c r="F17" s="315">
        <v>0</v>
      </c>
    </row>
    <row r="18" spans="1:6">
      <c r="A18" s="316" t="s">
        <v>219</v>
      </c>
      <c r="B18" s="320">
        <v>13570563</v>
      </c>
      <c r="C18" s="320">
        <v>11455563</v>
      </c>
      <c r="D18" s="318" t="s">
        <v>220</v>
      </c>
      <c r="E18" s="315">
        <v>34050648</v>
      </c>
      <c r="F18" s="315">
        <v>23197396</v>
      </c>
    </row>
    <row r="19" spans="1:6" ht="24.75" customHeight="1">
      <c r="A19" s="316" t="s">
        <v>221</v>
      </c>
      <c r="B19" s="320">
        <v>23211966</v>
      </c>
      <c r="C19" s="320">
        <v>23211966</v>
      </c>
      <c r="D19" s="318" t="s">
        <v>222</v>
      </c>
      <c r="E19" s="315">
        <v>4372201</v>
      </c>
      <c r="F19" s="315"/>
    </row>
    <row r="20" spans="1:6" ht="16.5" customHeight="1">
      <c r="A20" s="316" t="s">
        <v>223</v>
      </c>
      <c r="B20" s="320"/>
      <c r="C20" s="320"/>
      <c r="D20" s="318" t="s">
        <v>224</v>
      </c>
      <c r="E20" s="315">
        <v>76980899</v>
      </c>
      <c r="F20" s="315">
        <v>58660910</v>
      </c>
    </row>
    <row r="21" spans="1:6" ht="22.5" customHeight="1">
      <c r="A21" s="321" t="s">
        <v>225</v>
      </c>
      <c r="B21" s="317">
        <f>SUM(B22:B28)</f>
        <v>1134710890</v>
      </c>
      <c r="C21" s="317">
        <f>SUM(C22:C28)</f>
        <v>860412610</v>
      </c>
      <c r="D21" s="318" t="s">
        <v>226</v>
      </c>
      <c r="E21" s="319">
        <v>74387</v>
      </c>
      <c r="F21" s="315">
        <v>0</v>
      </c>
    </row>
    <row r="22" spans="1:6" ht="14.25" customHeight="1">
      <c r="A22" s="316" t="s">
        <v>227</v>
      </c>
      <c r="B22" s="320"/>
      <c r="C22" s="320"/>
      <c r="D22" s="318" t="s">
        <v>228</v>
      </c>
      <c r="E22" s="319">
        <v>168329486</v>
      </c>
      <c r="F22" s="315">
        <v>204869075</v>
      </c>
    </row>
    <row r="23" spans="1:6" ht="12.75" customHeight="1">
      <c r="A23" s="316" t="s">
        <v>229</v>
      </c>
      <c r="B23" s="319">
        <v>310638128</v>
      </c>
      <c r="C23" s="320">
        <v>0</v>
      </c>
      <c r="D23" s="318" t="s">
        <v>230</v>
      </c>
      <c r="E23" s="313">
        <f>SUM(E24:E26)</f>
        <v>0</v>
      </c>
      <c r="F23" s="313">
        <f>SUM(F24:F26)</f>
        <v>0</v>
      </c>
    </row>
    <row r="24" spans="1:6" ht="14.25" customHeight="1">
      <c r="A24" s="316" t="s">
        <v>231</v>
      </c>
      <c r="B24" s="320">
        <v>393741174</v>
      </c>
      <c r="C24" s="320">
        <v>181682322</v>
      </c>
      <c r="D24" s="318" t="s">
        <v>232</v>
      </c>
      <c r="E24" s="315"/>
      <c r="F24" s="315"/>
    </row>
    <row r="25" spans="1:6" ht="24" customHeight="1">
      <c r="A25" s="316" t="s">
        <v>233</v>
      </c>
      <c r="B25" s="320">
        <v>429526843</v>
      </c>
      <c r="C25" s="320">
        <v>678514689</v>
      </c>
      <c r="D25" s="318" t="s">
        <v>234</v>
      </c>
      <c r="E25" s="315"/>
      <c r="F25" s="315"/>
    </row>
    <row r="26" spans="1:6" ht="15.75" customHeight="1">
      <c r="A26" s="316" t="s">
        <v>235</v>
      </c>
      <c r="B26" s="320"/>
      <c r="C26" s="320"/>
      <c r="D26" s="318" t="s">
        <v>236</v>
      </c>
      <c r="E26" s="315">
        <v>0</v>
      </c>
      <c r="F26" s="315">
        <v>0</v>
      </c>
    </row>
    <row r="27" spans="1:6" ht="21.75" customHeight="1">
      <c r="A27" s="316" t="s">
        <v>237</v>
      </c>
      <c r="B27" s="320"/>
      <c r="C27" s="320"/>
      <c r="D27" s="318" t="s">
        <v>238</v>
      </c>
      <c r="E27" s="313">
        <f>SUM(E28:E29)</f>
        <v>22259983</v>
      </c>
      <c r="F27" s="313">
        <f>SUM(F28:F29)</f>
        <v>36828160</v>
      </c>
    </row>
    <row r="28" spans="1:6" ht="24.75" customHeight="1">
      <c r="A28" s="316" t="s">
        <v>239</v>
      </c>
      <c r="B28" s="320">
        <v>804745</v>
      </c>
      <c r="C28" s="320">
        <v>215599</v>
      </c>
      <c r="D28" s="318" t="s">
        <v>240</v>
      </c>
      <c r="E28" s="315">
        <v>22259983</v>
      </c>
      <c r="F28" s="315">
        <v>36828160</v>
      </c>
    </row>
    <row r="29" spans="1:6" ht="14.25" customHeight="1">
      <c r="A29" s="316" t="s">
        <v>241</v>
      </c>
      <c r="B29" s="317">
        <f>SUM(B30:B34)</f>
        <v>0</v>
      </c>
      <c r="C29" s="317">
        <f>SUM(C30:C34)</f>
        <v>0</v>
      </c>
      <c r="D29" s="318" t="s">
        <v>242</v>
      </c>
      <c r="E29" s="315"/>
      <c r="F29" s="315"/>
    </row>
    <row r="30" spans="1:6" ht="22.5" customHeight="1">
      <c r="A30" s="316" t="s">
        <v>243</v>
      </c>
      <c r="B30" s="320">
        <f>ROUNDDOWN(+'[1]4'!H852,0)</f>
        <v>0</v>
      </c>
      <c r="C30" s="320">
        <v>0</v>
      </c>
      <c r="D30" s="318" t="s">
        <v>244</v>
      </c>
      <c r="E30" s="315"/>
      <c r="F30" s="315"/>
    </row>
    <row r="31" spans="1:6" ht="23.25" customHeight="1">
      <c r="A31" s="316" t="s">
        <v>245</v>
      </c>
      <c r="B31" s="320">
        <v>0</v>
      </c>
      <c r="C31" s="320">
        <v>0</v>
      </c>
      <c r="D31" s="318" t="s">
        <v>246</v>
      </c>
      <c r="E31" s="313">
        <f>SUM(E32:E34)</f>
        <v>0</v>
      </c>
      <c r="F31" s="313">
        <v>0</v>
      </c>
    </row>
    <row r="32" spans="1:6" ht="22.5" customHeight="1">
      <c r="A32" s="316" t="s">
        <v>247</v>
      </c>
      <c r="B32" s="320"/>
      <c r="C32" s="320">
        <v>0</v>
      </c>
      <c r="D32" s="318" t="s">
        <v>248</v>
      </c>
      <c r="E32" s="315">
        <v>0</v>
      </c>
      <c r="F32" s="315">
        <v>0</v>
      </c>
    </row>
    <row r="33" spans="1:6" ht="16.5" customHeight="1">
      <c r="A33" s="316" t="s">
        <v>249</v>
      </c>
      <c r="B33" s="320">
        <v>0</v>
      </c>
      <c r="C33" s="320">
        <v>0</v>
      </c>
      <c r="D33" s="318" t="s">
        <v>250</v>
      </c>
      <c r="E33" s="315">
        <v>0</v>
      </c>
      <c r="F33" s="315">
        <v>0</v>
      </c>
    </row>
    <row r="34" spans="1:6" ht="15" customHeight="1">
      <c r="A34" s="316" t="s">
        <v>251</v>
      </c>
      <c r="B34" s="320"/>
      <c r="C34" s="320"/>
      <c r="D34" s="318" t="s">
        <v>252</v>
      </c>
      <c r="E34" s="315"/>
      <c r="F34" s="315">
        <v>0</v>
      </c>
    </row>
    <row r="35" spans="1:6" ht="24.75" customHeight="1">
      <c r="A35" s="316" t="s">
        <v>253</v>
      </c>
      <c r="B35" s="317">
        <f>SUM(B36:B40)</f>
        <v>0</v>
      </c>
      <c r="C35" s="317">
        <v>0</v>
      </c>
      <c r="D35" s="318" t="s">
        <v>254</v>
      </c>
      <c r="E35" s="313">
        <f>SUM(E36:E41)</f>
        <v>0</v>
      </c>
      <c r="F35" s="313">
        <v>0</v>
      </c>
    </row>
    <row r="36" spans="1:6" ht="16.5" customHeight="1">
      <c r="A36" s="316" t="s">
        <v>255</v>
      </c>
      <c r="B36" s="320">
        <v>0</v>
      </c>
      <c r="C36" s="320">
        <v>0</v>
      </c>
      <c r="D36" s="318" t="s">
        <v>256</v>
      </c>
      <c r="E36" s="315">
        <v>0</v>
      </c>
      <c r="F36" s="315">
        <v>0</v>
      </c>
    </row>
    <row r="37" spans="1:6" ht="15.75" customHeight="1">
      <c r="A37" s="316" t="s">
        <v>257</v>
      </c>
      <c r="B37" s="320">
        <v>0</v>
      </c>
      <c r="C37" s="320">
        <v>0</v>
      </c>
      <c r="D37" s="318" t="s">
        <v>258</v>
      </c>
      <c r="E37" s="315">
        <v>0</v>
      </c>
      <c r="F37" s="315">
        <v>0</v>
      </c>
    </row>
    <row r="38" spans="1:6" ht="14.25" customHeight="1">
      <c r="A38" s="316" t="s">
        <v>259</v>
      </c>
      <c r="B38" s="320">
        <v>0</v>
      </c>
      <c r="C38" s="320">
        <v>0</v>
      </c>
      <c r="D38" s="318" t="s">
        <v>260</v>
      </c>
      <c r="E38" s="315">
        <v>0</v>
      </c>
      <c r="F38" s="315">
        <v>0</v>
      </c>
    </row>
    <row r="39" spans="1:6" ht="21.75" customHeight="1">
      <c r="A39" s="316" t="s">
        <v>261</v>
      </c>
      <c r="B39" s="320">
        <v>0</v>
      </c>
      <c r="C39" s="320">
        <v>0</v>
      </c>
      <c r="D39" s="318" t="s">
        <v>262</v>
      </c>
      <c r="E39" s="315">
        <v>0</v>
      </c>
      <c r="F39" s="315">
        <v>0</v>
      </c>
    </row>
    <row r="40" spans="1:6" ht="24.75" customHeight="1">
      <c r="A40" s="316" t="s">
        <v>263</v>
      </c>
      <c r="B40" s="320">
        <v>0</v>
      </c>
      <c r="C40" s="320">
        <v>0</v>
      </c>
      <c r="D40" s="318" t="s">
        <v>264</v>
      </c>
      <c r="E40" s="315">
        <v>0</v>
      </c>
      <c r="F40" s="315">
        <v>0</v>
      </c>
    </row>
    <row r="41" spans="1:6" ht="15.75" customHeight="1">
      <c r="A41" s="316" t="s">
        <v>265</v>
      </c>
      <c r="B41" s="320">
        <v>8768932</v>
      </c>
      <c r="C41" s="320">
        <v>8768932</v>
      </c>
      <c r="D41" s="318" t="s">
        <v>266</v>
      </c>
      <c r="E41" s="315">
        <v>0</v>
      </c>
      <c r="F41" s="315">
        <v>0</v>
      </c>
    </row>
    <row r="42" spans="1:6" ht="21.75" customHeight="1">
      <c r="A42" s="316" t="s">
        <v>267</v>
      </c>
      <c r="B42" s="317">
        <f>SUM(B43:B44)</f>
        <v>0</v>
      </c>
      <c r="C42" s="317">
        <v>0</v>
      </c>
      <c r="D42" s="318" t="s">
        <v>268</v>
      </c>
      <c r="E42" s="322">
        <f>+E43+E44+E45</f>
        <v>0</v>
      </c>
      <c r="F42" s="313">
        <v>0</v>
      </c>
    </row>
    <row r="43" spans="1:6" ht="24.75" customHeight="1">
      <c r="A43" s="316" t="s">
        <v>269</v>
      </c>
      <c r="B43" s="320"/>
      <c r="C43" s="320"/>
      <c r="D43" s="318" t="s">
        <v>270</v>
      </c>
      <c r="E43" s="315">
        <v>0</v>
      </c>
      <c r="F43" s="315">
        <v>0</v>
      </c>
    </row>
    <row r="44" spans="1:6" ht="14.25" customHeight="1">
      <c r="A44" s="316" t="s">
        <v>271</v>
      </c>
      <c r="B44" s="320"/>
      <c r="C44" s="320"/>
      <c r="D44" s="318" t="s">
        <v>272</v>
      </c>
      <c r="E44" s="315">
        <v>0</v>
      </c>
      <c r="F44" s="315">
        <v>0</v>
      </c>
    </row>
    <row r="45" spans="1:6" ht="15.75" customHeight="1">
      <c r="A45" s="316" t="s">
        <v>273</v>
      </c>
      <c r="B45" s="317">
        <f>SUM(B46:B49)</f>
        <v>0</v>
      </c>
      <c r="C45" s="320">
        <v>0</v>
      </c>
      <c r="D45" s="318" t="s">
        <v>274</v>
      </c>
      <c r="E45" s="319">
        <f>+'[1]4'!G1003</f>
        <v>0</v>
      </c>
      <c r="F45" s="315">
        <v>0</v>
      </c>
    </row>
    <row r="46" spans="1:6" ht="13.5" customHeight="1">
      <c r="A46" s="316" t="s">
        <v>275</v>
      </c>
      <c r="B46" s="320"/>
      <c r="C46" s="320"/>
      <c r="D46" s="318" t="s">
        <v>276</v>
      </c>
      <c r="E46" s="313">
        <f>+E47+E48+E49</f>
        <v>430774323</v>
      </c>
      <c r="F46" s="313">
        <f>+F47+F48+F49</f>
        <v>432061267</v>
      </c>
    </row>
    <row r="47" spans="1:6" ht="15" customHeight="1">
      <c r="A47" s="316" t="s">
        <v>277</v>
      </c>
      <c r="B47" s="320"/>
      <c r="C47" s="320"/>
      <c r="D47" s="318" t="s">
        <v>278</v>
      </c>
      <c r="E47" s="315">
        <v>0</v>
      </c>
      <c r="F47" s="315">
        <v>0</v>
      </c>
    </row>
    <row r="48" spans="1:6" ht="24" customHeight="1">
      <c r="A48" s="316" t="s">
        <v>279</v>
      </c>
      <c r="B48" s="320"/>
      <c r="C48" s="320"/>
      <c r="D48" s="318" t="s">
        <v>280</v>
      </c>
      <c r="E48" s="315">
        <v>428485662</v>
      </c>
      <c r="F48" s="315">
        <v>428485662</v>
      </c>
    </row>
    <row r="49" spans="1:6" ht="16.5" customHeight="1">
      <c r="A49" s="316" t="s">
        <v>281</v>
      </c>
      <c r="B49" s="320"/>
      <c r="C49" s="320"/>
      <c r="D49" s="318" t="s">
        <v>282</v>
      </c>
      <c r="E49" s="319">
        <v>2288661</v>
      </c>
      <c r="F49" s="315">
        <v>3575605</v>
      </c>
    </row>
    <row r="50" spans="1:6">
      <c r="A50" s="316"/>
      <c r="B50" s="320"/>
      <c r="C50" s="320"/>
      <c r="D50" s="318"/>
      <c r="E50" s="315"/>
      <c r="F50" s="315"/>
    </row>
    <row r="51" spans="1:6" ht="24" customHeight="1">
      <c r="A51" s="310" t="s">
        <v>283</v>
      </c>
      <c r="B51" s="317">
        <f>+B13+B21+B29+B35+B41+B42+B45</f>
        <v>2373661852</v>
      </c>
      <c r="C51" s="317">
        <f>+C13+C21+C29+C35+C41+C42+C45</f>
        <v>1405385595</v>
      </c>
      <c r="D51" s="312" t="s">
        <v>284</v>
      </c>
      <c r="E51" s="313">
        <f>+E13+E23+E27+E30+E31+E35+E42+E46</f>
        <v>1419645898</v>
      </c>
      <c r="F51" s="313">
        <f>+F13+F23+F27+F30+F31+F35+F42+F46</f>
        <v>1745482227</v>
      </c>
    </row>
    <row r="52" spans="1:6" ht="12" thickBot="1">
      <c r="A52" s="323"/>
      <c r="B52" s="324"/>
      <c r="C52" s="324"/>
      <c r="D52" s="325"/>
      <c r="E52" s="326"/>
      <c r="F52" s="326"/>
    </row>
    <row r="53" spans="1:6" ht="12" thickBot="1">
      <c r="A53" s="327"/>
      <c r="B53" s="328"/>
      <c r="C53" s="328"/>
      <c r="E53" s="329"/>
      <c r="F53" s="329"/>
    </row>
    <row r="54" spans="1:6" ht="19.5" customHeight="1">
      <c r="A54" s="330" t="s">
        <v>93</v>
      </c>
      <c r="B54" s="331"/>
      <c r="C54" s="331"/>
      <c r="D54" s="332" t="s">
        <v>94</v>
      </c>
      <c r="E54" s="333"/>
      <c r="F54" s="333"/>
    </row>
    <row r="55" spans="1:6" ht="14.25" customHeight="1">
      <c r="A55" s="316" t="s">
        <v>285</v>
      </c>
      <c r="B55" s="320">
        <v>257982170</v>
      </c>
      <c r="C55" s="320">
        <v>38543823</v>
      </c>
      <c r="D55" s="318" t="s">
        <v>286</v>
      </c>
      <c r="E55" s="315">
        <v>0</v>
      </c>
      <c r="F55" s="315">
        <v>0</v>
      </c>
    </row>
    <row r="56" spans="1:6" ht="14.25" customHeight="1">
      <c r="A56" s="316" t="s">
        <v>287</v>
      </c>
      <c r="B56" s="320">
        <v>10560513</v>
      </c>
      <c r="C56" s="320">
        <v>10560513</v>
      </c>
      <c r="D56" s="318" t="s">
        <v>288</v>
      </c>
      <c r="E56" s="315">
        <v>0</v>
      </c>
      <c r="F56" s="315">
        <v>0</v>
      </c>
    </row>
    <row r="57" spans="1:6" ht="21" customHeight="1">
      <c r="A57" s="316" t="s">
        <v>289</v>
      </c>
      <c r="B57" s="320">
        <v>33351008506</v>
      </c>
      <c r="C57" s="320">
        <v>33201757175</v>
      </c>
      <c r="D57" s="318" t="s">
        <v>290</v>
      </c>
      <c r="E57" s="315">
        <v>2560793234</v>
      </c>
      <c r="F57" s="315">
        <v>2560793234</v>
      </c>
    </row>
    <row r="58" spans="1:6" ht="12.75" customHeight="1">
      <c r="A58" s="316" t="s">
        <v>291</v>
      </c>
      <c r="B58" s="320">
        <v>2121820362</v>
      </c>
      <c r="C58" s="320">
        <v>2098450171</v>
      </c>
      <c r="D58" s="318" t="s">
        <v>292</v>
      </c>
      <c r="E58" s="315">
        <v>0</v>
      </c>
      <c r="F58" s="315">
        <v>0</v>
      </c>
    </row>
    <row r="59" spans="1:6" ht="21.75" customHeight="1">
      <c r="A59" s="316" t="s">
        <v>293</v>
      </c>
      <c r="B59" s="320">
        <v>21365526</v>
      </c>
      <c r="C59" s="320">
        <v>21284522</v>
      </c>
      <c r="D59" s="318" t="s">
        <v>294</v>
      </c>
      <c r="E59" s="315">
        <v>0</v>
      </c>
      <c r="F59" s="315">
        <v>0</v>
      </c>
    </row>
    <row r="60" spans="1:6" ht="21.75" customHeight="1">
      <c r="A60" s="316" t="s">
        <v>295</v>
      </c>
      <c r="B60" s="320"/>
      <c r="C60" s="320"/>
      <c r="D60" s="318" t="s">
        <v>296</v>
      </c>
      <c r="E60" s="315">
        <v>2250074</v>
      </c>
      <c r="F60" s="315">
        <v>2250074</v>
      </c>
    </row>
    <row r="61" spans="1:6" ht="16.5" customHeight="1">
      <c r="A61" s="316" t="s">
        <v>297</v>
      </c>
      <c r="B61" s="320">
        <v>0</v>
      </c>
      <c r="C61" s="320">
        <v>0</v>
      </c>
      <c r="D61" s="312"/>
      <c r="E61" s="315"/>
      <c r="F61" s="315"/>
    </row>
    <row r="62" spans="1:6" ht="22.5" customHeight="1">
      <c r="A62" s="316" t="s">
        <v>298</v>
      </c>
      <c r="B62" s="320"/>
      <c r="C62" s="320"/>
      <c r="D62" s="312" t="s">
        <v>299</v>
      </c>
      <c r="E62" s="313">
        <f>SUM(E55:E61)</f>
        <v>2563043308</v>
      </c>
      <c r="F62" s="313">
        <f>SUM(F55:F61)</f>
        <v>2563043308</v>
      </c>
    </row>
    <row r="63" spans="1:6" ht="15.75" customHeight="1">
      <c r="A63" s="316" t="s">
        <v>300</v>
      </c>
      <c r="B63" s="320"/>
      <c r="C63" s="320"/>
      <c r="D63" s="334"/>
      <c r="E63" s="315"/>
      <c r="F63" s="315"/>
    </row>
    <row r="64" spans="1:6" ht="15.75" customHeight="1">
      <c r="A64" s="316"/>
      <c r="B64" s="320"/>
      <c r="C64" s="320"/>
      <c r="D64" s="312" t="s">
        <v>301</v>
      </c>
      <c r="E64" s="313">
        <f>+E51+E62</f>
        <v>3982689206</v>
      </c>
      <c r="F64" s="313">
        <f>+F51+F62</f>
        <v>4308525535</v>
      </c>
    </row>
    <row r="65" spans="1:6" ht="24.75" customHeight="1">
      <c r="A65" s="310" t="s">
        <v>302</v>
      </c>
      <c r="B65" s="317">
        <f>SUM(B55:B64)</f>
        <v>35762737077</v>
      </c>
      <c r="C65" s="317">
        <f>SUM(C55:C64)</f>
        <v>35370596204</v>
      </c>
      <c r="D65" s="318"/>
      <c r="E65" s="315"/>
      <c r="F65" s="315"/>
    </row>
    <row r="66" spans="1:6">
      <c r="A66" s="316"/>
      <c r="B66" s="320"/>
      <c r="C66" s="320"/>
      <c r="D66" s="312" t="s">
        <v>303</v>
      </c>
      <c r="E66" s="315"/>
      <c r="F66" s="315"/>
    </row>
    <row r="67" spans="1:6" ht="14.25" customHeight="1">
      <c r="A67" s="310" t="s">
        <v>304</v>
      </c>
      <c r="B67" s="317">
        <f>+B51+B65</f>
        <v>38136398929</v>
      </c>
      <c r="C67" s="317">
        <f>+C51+C65</f>
        <v>36775981799</v>
      </c>
      <c r="D67" s="312"/>
      <c r="E67" s="315"/>
      <c r="F67" s="315"/>
    </row>
    <row r="68" spans="1:6" ht="21.75" customHeight="1">
      <c r="A68" s="316"/>
      <c r="B68" s="320"/>
      <c r="C68" s="320"/>
      <c r="D68" s="312" t="s">
        <v>305</v>
      </c>
      <c r="E68" s="313">
        <f>SUM(E69:E71)</f>
        <v>12732728874</v>
      </c>
      <c r="F68" s="313">
        <f>SUM(F69:F71)</f>
        <v>12735073044</v>
      </c>
    </row>
    <row r="69" spans="1:6" ht="19.5" customHeight="1">
      <c r="A69" s="316"/>
      <c r="B69" s="320"/>
      <c r="C69" s="320"/>
      <c r="D69" s="318" t="s">
        <v>306</v>
      </c>
      <c r="E69" s="315">
        <v>37525895</v>
      </c>
      <c r="F69" s="315">
        <v>37525895</v>
      </c>
    </row>
    <row r="70" spans="1:6" ht="20.25" customHeight="1">
      <c r="A70" s="316"/>
      <c r="B70" s="320"/>
      <c r="C70" s="320"/>
      <c r="D70" s="318" t="s">
        <v>307</v>
      </c>
      <c r="E70" s="315">
        <v>12533488396</v>
      </c>
      <c r="F70" s="315">
        <v>12533488396</v>
      </c>
    </row>
    <row r="71" spans="1:6" ht="14.25" customHeight="1">
      <c r="A71" s="316"/>
      <c r="B71" s="320"/>
      <c r="C71" s="320"/>
      <c r="D71" s="318" t="s">
        <v>308</v>
      </c>
      <c r="E71" s="315">
        <v>161714583</v>
      </c>
      <c r="F71" s="315">
        <v>164058753</v>
      </c>
    </row>
    <row r="72" spans="1:6">
      <c r="A72" s="316"/>
      <c r="B72" s="320"/>
      <c r="C72" s="320"/>
      <c r="D72" s="318"/>
      <c r="E72" s="315"/>
      <c r="F72" s="315"/>
    </row>
    <row r="73" spans="1:6" ht="27.75" customHeight="1">
      <c r="A73" s="316"/>
      <c r="B73" s="320"/>
      <c r="C73" s="320"/>
      <c r="D73" s="312" t="s">
        <v>309</v>
      </c>
      <c r="E73" s="313">
        <f>SUM(E74:E78)</f>
        <v>21420980849</v>
      </c>
      <c r="F73" s="313">
        <f>SUM(F74:F78)</f>
        <v>19732383220</v>
      </c>
    </row>
    <row r="74" spans="1:6" ht="14.25" customHeight="1">
      <c r="A74" s="316"/>
      <c r="B74" s="320"/>
      <c r="C74" s="320"/>
      <c r="D74" s="318" t="s">
        <v>310</v>
      </c>
      <c r="E74" s="315">
        <v>1732404727</v>
      </c>
      <c r="F74" s="315">
        <v>716225206</v>
      </c>
    </row>
    <row r="75" spans="1:6" ht="15" customHeight="1">
      <c r="A75" s="316"/>
      <c r="B75" s="320"/>
      <c r="C75" s="320"/>
      <c r="D75" s="318" t="s">
        <v>311</v>
      </c>
      <c r="E75" s="315">
        <v>9796685176</v>
      </c>
      <c r="F75" s="315">
        <v>9080459970</v>
      </c>
    </row>
    <row r="76" spans="1:6" ht="19.5" customHeight="1">
      <c r="A76" s="316"/>
      <c r="B76" s="320"/>
      <c r="C76" s="320"/>
      <c r="D76" s="318" t="s">
        <v>312</v>
      </c>
      <c r="E76" s="315">
        <v>12647566848</v>
      </c>
      <c r="F76" s="315">
        <v>12647566848</v>
      </c>
    </row>
    <row r="77" spans="1:6" ht="19.5" customHeight="1">
      <c r="A77" s="316"/>
      <c r="B77" s="320"/>
      <c r="C77" s="320"/>
      <c r="D77" s="318" t="s">
        <v>313</v>
      </c>
      <c r="E77" s="315">
        <v>0</v>
      </c>
      <c r="F77" s="315">
        <v>0</v>
      </c>
    </row>
    <row r="78" spans="1:6" ht="15.75" customHeight="1">
      <c r="A78" s="316"/>
      <c r="B78" s="320"/>
      <c r="C78" s="320"/>
      <c r="D78" s="318" t="s">
        <v>314</v>
      </c>
      <c r="E78" s="335">
        <v>-2755675902</v>
      </c>
      <c r="F78" s="319">
        <v>-2711868804</v>
      </c>
    </row>
    <row r="79" spans="1:6" ht="17.25" customHeight="1">
      <c r="A79" s="316"/>
      <c r="B79" s="320"/>
      <c r="C79" s="320"/>
      <c r="D79" s="318"/>
      <c r="E79" s="315"/>
      <c r="F79" s="315"/>
    </row>
    <row r="80" spans="1:6" ht="27.75" customHeight="1">
      <c r="A80" s="316"/>
      <c r="B80" s="320"/>
      <c r="C80" s="320"/>
      <c r="D80" s="312" t="s">
        <v>315</v>
      </c>
      <c r="E80" s="313">
        <f>SUM(E81:E82)</f>
        <v>0</v>
      </c>
      <c r="F80" s="313">
        <v>0</v>
      </c>
    </row>
    <row r="81" spans="1:7" ht="20.25" customHeight="1">
      <c r="A81" s="316"/>
      <c r="B81" s="320"/>
      <c r="C81" s="320"/>
      <c r="D81" s="318" t="s">
        <v>316</v>
      </c>
      <c r="E81" s="315">
        <v>0</v>
      </c>
      <c r="F81" s="315">
        <v>0</v>
      </c>
    </row>
    <row r="82" spans="1:7" ht="19.5" customHeight="1">
      <c r="A82" s="316"/>
      <c r="B82" s="320"/>
      <c r="C82" s="320"/>
      <c r="D82" s="318" t="s">
        <v>317</v>
      </c>
      <c r="E82" s="315">
        <v>0</v>
      </c>
      <c r="F82" s="315">
        <v>0</v>
      </c>
    </row>
    <row r="83" spans="1:7" ht="17.25" customHeight="1">
      <c r="A83" s="316"/>
      <c r="B83" s="320"/>
      <c r="C83" s="320"/>
      <c r="D83" s="318"/>
      <c r="E83" s="315"/>
      <c r="F83" s="315"/>
    </row>
    <row r="84" spans="1:7" ht="18" customHeight="1">
      <c r="A84" s="316"/>
      <c r="B84" s="320"/>
      <c r="C84" s="320"/>
      <c r="D84" s="312" t="s">
        <v>318</v>
      </c>
      <c r="E84" s="313">
        <f>+E68+E73+E80</f>
        <v>34153709723</v>
      </c>
      <c r="F84" s="313">
        <f>+F68+F73+F80</f>
        <v>32467456264</v>
      </c>
    </row>
    <row r="85" spans="1:7">
      <c r="A85" s="316"/>
      <c r="B85" s="320"/>
      <c r="C85" s="320"/>
      <c r="D85" s="318"/>
      <c r="E85" s="315"/>
      <c r="F85" s="315"/>
    </row>
    <row r="86" spans="1:7" ht="25.5" customHeight="1" thickBot="1">
      <c r="A86" s="336"/>
      <c r="B86" s="324"/>
      <c r="C86" s="324"/>
      <c r="D86" s="337" t="s">
        <v>319</v>
      </c>
      <c r="E86" s="338">
        <f>+E64+E84</f>
        <v>38136398929</v>
      </c>
      <c r="F86" s="338">
        <f>+F64+F84</f>
        <v>36775981799</v>
      </c>
    </row>
    <row r="87" spans="1:7" ht="12">
      <c r="A87" s="339"/>
      <c r="B87" s="339"/>
      <c r="C87" s="339"/>
      <c r="D87" s="339"/>
      <c r="E87" s="340"/>
      <c r="F87" s="341"/>
      <c r="G87" s="339"/>
    </row>
    <row r="88" spans="1:7" ht="12">
      <c r="A88" s="339"/>
      <c r="B88" s="339"/>
      <c r="C88" s="339"/>
      <c r="D88" s="339"/>
      <c r="E88" s="342"/>
      <c r="F88" s="342"/>
      <c r="G88" s="339"/>
    </row>
    <row r="90" spans="1:7" ht="12">
      <c r="A90" s="404"/>
      <c r="B90" s="404"/>
      <c r="C90" s="62"/>
      <c r="D90" s="302"/>
      <c r="E90" s="343"/>
      <c r="F90" s="67"/>
      <c r="G90" s="67"/>
    </row>
    <row r="91" spans="1:7" ht="12">
      <c r="A91" s="380" t="s">
        <v>63</v>
      </c>
      <c r="B91" s="380"/>
      <c r="C91" s="67"/>
      <c r="D91" s="353" t="s">
        <v>64</v>
      </c>
      <c r="E91" s="353"/>
      <c r="F91" s="67"/>
      <c r="G91" s="67"/>
    </row>
    <row r="92" spans="1:7" ht="12">
      <c r="A92" s="345" t="s">
        <v>65</v>
      </c>
      <c r="B92" s="345"/>
      <c r="C92" s="68"/>
      <c r="D92" s="346" t="s">
        <v>66</v>
      </c>
      <c r="E92" s="346"/>
      <c r="F92" s="68"/>
      <c r="G92" s="68"/>
    </row>
    <row r="93" spans="1:7">
      <c r="A93" s="344"/>
      <c r="B93" s="344"/>
    </row>
    <row r="94" spans="1:7">
      <c r="A94" s="344"/>
      <c r="B94" s="344"/>
    </row>
    <row r="95" spans="1:7">
      <c r="A95" s="344"/>
      <c r="B95" s="344"/>
    </row>
    <row r="96" spans="1:7">
      <c r="A96" s="344"/>
      <c r="B96" s="344"/>
    </row>
    <row r="97" spans="1:2">
      <c r="A97" s="344"/>
      <c r="B97" s="344"/>
    </row>
    <row r="98" spans="1:2">
      <c r="A98" s="344"/>
      <c r="B98" s="344"/>
    </row>
    <row r="99" spans="1:2">
      <c r="A99" s="344"/>
      <c r="B99" s="344"/>
    </row>
  </sheetData>
  <mergeCells count="16">
    <mergeCell ref="A91:B91"/>
    <mergeCell ref="D91:E91"/>
    <mergeCell ref="A6:F6"/>
    <mergeCell ref="A7:F7"/>
    <mergeCell ref="A8:F8"/>
    <mergeCell ref="A9:F9"/>
    <mergeCell ref="A90:B90"/>
    <mergeCell ref="A97:B97"/>
    <mergeCell ref="A98:B98"/>
    <mergeCell ref="A99:B99"/>
    <mergeCell ref="A92:B92"/>
    <mergeCell ref="D92:E92"/>
    <mergeCell ref="A93:B93"/>
    <mergeCell ref="A94:B94"/>
    <mergeCell ref="A95:B95"/>
    <mergeCell ref="A96:B96"/>
  </mergeCells>
  <pageMargins left="0.7" right="0.7" top="0.34" bottom="0.37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EA</vt:lpstr>
      <vt:lpstr>ESF</vt:lpstr>
      <vt:lpstr>ECSF</vt:lpstr>
      <vt:lpstr>EVHP</vt:lpstr>
      <vt:lpstr>EFE</vt:lpstr>
      <vt:lpstr>Edo Analitico Activo</vt:lpstr>
      <vt:lpstr>ESFD</vt:lpstr>
      <vt:lpstr>EA!Área_de_impresión</vt:lpstr>
      <vt:lpstr>ECSF!Área_de_impresión</vt:lpstr>
      <vt:lpstr>'Edo Analitico Activo'!Área_de_impresión</vt:lpstr>
      <vt:lpstr>EFE!Área_de_impresión</vt:lpstr>
      <vt:lpstr>ESF!Área_de_impresión</vt:lpstr>
      <vt:lpstr>EVHP!Área_de_impresión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Villafaña Galvan,Rocio</dc:creator>
  <cp:lastModifiedBy>Hernandez Rodriguez,Carolina</cp:lastModifiedBy>
  <dcterms:created xsi:type="dcterms:W3CDTF">2021-07-29T20:42:49Z</dcterms:created>
  <dcterms:modified xsi:type="dcterms:W3CDTF">2021-08-02T19:51:12Z</dcterms:modified>
</cp:coreProperties>
</file>